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30" windowWidth="9555" windowHeight="8640"/>
  </bookViews>
  <sheets>
    <sheet name="Resultados" sheetId="1" r:id="rId1"/>
    <sheet name="ICA" sheetId="3" r:id="rId2"/>
  </sheets>
  <definedNames>
    <definedName name="_xlnm._FilterDatabase" localSheetId="0" hidden="1">Resultados!$B$3:$AF$58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" l="1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AF5" i="1" l="1"/>
  <c r="AE5" i="1"/>
  <c r="R16" i="1" l="1"/>
  <c r="AG5" i="1" l="1"/>
  <c r="AE6" i="1"/>
  <c r="AF6" i="1"/>
  <c r="AG6" i="1"/>
  <c r="AE7" i="1"/>
  <c r="AF7" i="1"/>
  <c r="AG7" i="1"/>
  <c r="AE8" i="1"/>
  <c r="AF8" i="1"/>
  <c r="AG8" i="1"/>
  <c r="AE9" i="1"/>
  <c r="AF9" i="1"/>
  <c r="AG9" i="1"/>
  <c r="AE10" i="1"/>
  <c r="AF10" i="1"/>
  <c r="AG10" i="1"/>
  <c r="AE11" i="1"/>
  <c r="AF11" i="1"/>
  <c r="AG11" i="1"/>
  <c r="AE12" i="1"/>
  <c r="AF12" i="1"/>
  <c r="AG12" i="1"/>
  <c r="AE13" i="1"/>
  <c r="AF13" i="1"/>
  <c r="AG13" i="1"/>
  <c r="AE14" i="1"/>
  <c r="AF14" i="1"/>
  <c r="AG14" i="1"/>
  <c r="AE15" i="1"/>
  <c r="AF15" i="1"/>
  <c r="AG15" i="1"/>
  <c r="AE16" i="1"/>
  <c r="AF16" i="1"/>
  <c r="AG16" i="1"/>
  <c r="AE17" i="1"/>
  <c r="AF17" i="1"/>
  <c r="AG17" i="1"/>
  <c r="AE18" i="1"/>
  <c r="AF18" i="1"/>
  <c r="AG18" i="1"/>
  <c r="AE19" i="1"/>
  <c r="AF19" i="1"/>
  <c r="AG19" i="1"/>
  <c r="AE20" i="1"/>
  <c r="AF20" i="1"/>
  <c r="AG20" i="1"/>
  <c r="AE21" i="1"/>
  <c r="AF21" i="1"/>
  <c r="AG21" i="1"/>
  <c r="AE22" i="1"/>
  <c r="AF22" i="1"/>
  <c r="AG22" i="1"/>
  <c r="AE23" i="1"/>
  <c r="AF23" i="1"/>
  <c r="AG23" i="1"/>
  <c r="AE24" i="1"/>
  <c r="AF24" i="1"/>
  <c r="AG24" i="1"/>
  <c r="AE25" i="1"/>
  <c r="AF25" i="1"/>
  <c r="AG25" i="1"/>
  <c r="AE26" i="1"/>
  <c r="AF26" i="1"/>
  <c r="AG26" i="1"/>
  <c r="AE27" i="1"/>
  <c r="AF27" i="1"/>
  <c r="AG27" i="1"/>
  <c r="AE28" i="1"/>
  <c r="AF28" i="1"/>
  <c r="AG28" i="1"/>
  <c r="AE29" i="1"/>
  <c r="AF29" i="1"/>
  <c r="AG29" i="1"/>
  <c r="AE30" i="1"/>
  <c r="AF30" i="1"/>
  <c r="AG30" i="1"/>
  <c r="AE31" i="1"/>
  <c r="AF31" i="1"/>
  <c r="AG31" i="1"/>
  <c r="AE32" i="1"/>
  <c r="AF32" i="1"/>
  <c r="AG32" i="1"/>
  <c r="N6" i="1"/>
  <c r="N7" i="1"/>
  <c r="N8" i="1"/>
  <c r="N9" i="1"/>
  <c r="N10" i="1"/>
  <c r="N11" i="1"/>
  <c r="N12" i="1"/>
  <c r="N13" i="1"/>
  <c r="N15" i="1"/>
  <c r="N17" i="1"/>
  <c r="N18" i="1"/>
  <c r="L6" i="1"/>
  <c r="L7" i="1"/>
  <c r="L8" i="1"/>
  <c r="L9" i="1"/>
  <c r="L10" i="1"/>
  <c r="L11" i="1"/>
  <c r="L12" i="1"/>
  <c r="L13" i="1"/>
  <c r="L15" i="1"/>
  <c r="L17" i="1"/>
  <c r="L18" i="1"/>
  <c r="L19" i="1"/>
  <c r="L20" i="1"/>
  <c r="L24" i="1"/>
  <c r="L25" i="1"/>
  <c r="L27" i="1"/>
  <c r="L28" i="1"/>
  <c r="L29" i="1"/>
  <c r="L30" i="1"/>
  <c r="L31" i="1"/>
  <c r="L32" i="1"/>
  <c r="L5" i="1"/>
  <c r="N24" i="1" l="1"/>
  <c r="N20" i="1"/>
  <c r="N31" i="1"/>
  <c r="N28" i="1"/>
  <c r="N27" i="1"/>
  <c r="N32" i="1"/>
  <c r="N25" i="1"/>
  <c r="N30" i="1"/>
  <c r="N5" i="1"/>
  <c r="N29" i="1"/>
</calcChain>
</file>

<file path=xl/sharedStrings.xml><?xml version="1.0" encoding="utf-8"?>
<sst xmlns="http://schemas.openxmlformats.org/spreadsheetml/2006/main" count="459" uniqueCount="124">
  <si>
    <t>FECHA</t>
  </si>
  <si>
    <t>Balance   Ionico</t>
  </si>
  <si>
    <t>suma de aniones</t>
  </si>
  <si>
    <t>suma de cationes</t>
  </si>
  <si>
    <t>Hora de muestreo</t>
  </si>
  <si>
    <t>Profundidad del pozo (m)</t>
  </si>
  <si>
    <t>Profundidad del agua (Nivel Estático) (m)</t>
  </si>
  <si>
    <t>Profundidad del agua (Nivel Dinámico) (m)</t>
  </si>
  <si>
    <t>ORP mV</t>
  </si>
  <si>
    <t>Nombre del Pozo</t>
  </si>
  <si>
    <t>Acuífero</t>
  </si>
  <si>
    <t>Provincia</t>
  </si>
  <si>
    <t>Comuna</t>
  </si>
  <si>
    <t>&lt;0,001</t>
  </si>
  <si>
    <t>N°</t>
  </si>
  <si>
    <t>Profundidad del pozo -nivel estatico (m)</t>
  </si>
  <si>
    <t>DATOS DE TERRENO</t>
  </si>
  <si>
    <t>MEDICIONES IN SITU</t>
  </si>
  <si>
    <t>&lt;0,01</t>
  </si>
  <si>
    <t>&lt;0,0005</t>
  </si>
  <si>
    <t>Profundidad del pozo - nivel dinamico (m)</t>
  </si>
  <si>
    <t>pH</t>
  </si>
  <si>
    <t>Temperatura (°C)</t>
  </si>
  <si>
    <r>
      <t>Conductividad (</t>
    </r>
    <r>
      <rPr>
        <b/>
        <sz val="12"/>
        <rFont val="Calibri"/>
        <family val="2"/>
      </rPr>
      <t>µ</t>
    </r>
    <r>
      <rPr>
        <b/>
        <sz val="12"/>
        <rFont val="Arial"/>
        <family val="2"/>
      </rPr>
      <t>s/cm)</t>
    </r>
  </si>
  <si>
    <t>Cloruro (mg/L)</t>
  </si>
  <si>
    <t>Sodio (mg/L)</t>
  </si>
  <si>
    <t>Potasio (mg/L)</t>
  </si>
  <si>
    <t>Calcio (mg/L)</t>
  </si>
  <si>
    <t>Magnesio (mg/L)</t>
  </si>
  <si>
    <t>Nitrato (mg/L)</t>
  </si>
  <si>
    <t>Amonio (mg/L)</t>
  </si>
  <si>
    <t>Sulfato (mg/L)</t>
  </si>
  <si>
    <t>Bicarbonato (mg/L)</t>
  </si>
  <si>
    <t>Fosfato (mg/L)</t>
  </si>
  <si>
    <t>Alcalinidad total (mg/L)</t>
  </si>
  <si>
    <t>SDT (mg/L)</t>
  </si>
  <si>
    <t>Arsénico (mg/L)</t>
  </si>
  <si>
    <t>Cadmio (mg/L)</t>
  </si>
  <si>
    <t>Cobalto (mg/L)</t>
  </si>
  <si>
    <t>Cobre (mg/L)</t>
  </si>
  <si>
    <t>Mercurio (mg/L)</t>
  </si>
  <si>
    <t>Manganeso (mg/L)</t>
  </si>
  <si>
    <t>Niquel (mg/L)</t>
  </si>
  <si>
    <t>Plomo (mg/L)</t>
  </si>
  <si>
    <t>Selenio (mg/L)</t>
  </si>
  <si>
    <t>DATOS POZOS APR</t>
  </si>
  <si>
    <t>RESULTADOS ANALAB</t>
  </si>
  <si>
    <t>RESULTADOS LADGA</t>
  </si>
  <si>
    <t>Zinc (mg/L)</t>
  </si>
  <si>
    <t>APR MANTILHUE</t>
  </si>
  <si>
    <t>Ponhuipa</t>
  </si>
  <si>
    <t>Carimallin</t>
  </si>
  <si>
    <t>APR TREHUACO</t>
  </si>
  <si>
    <t>Futahuente</t>
  </si>
  <si>
    <t>Champulli</t>
  </si>
  <si>
    <t>APR CUNCUN</t>
  </si>
  <si>
    <t>Marriamo</t>
  </si>
  <si>
    <t>APR FOLILCO RIO BUENO</t>
  </si>
  <si>
    <t>Curaco</t>
  </si>
  <si>
    <t>Nolgehue</t>
  </si>
  <si>
    <t>APR TRAIGUEN</t>
  </si>
  <si>
    <t>Pataguas de Pilmaiquen</t>
  </si>
  <si>
    <t>APR TRAPI</t>
  </si>
  <si>
    <t>Cayurruca</t>
  </si>
  <si>
    <t>Vivanco</t>
  </si>
  <si>
    <t>Rofuco Alto</t>
  </si>
  <si>
    <t>APR LLIFEN</t>
  </si>
  <si>
    <t>APR IGNAO</t>
  </si>
  <si>
    <t>EL MELI</t>
  </si>
  <si>
    <t>Puerto Las Rosas</t>
  </si>
  <si>
    <t>APR CALCURRUPE</t>
  </si>
  <si>
    <t>Rio Bueno</t>
  </si>
  <si>
    <t>Puyehue</t>
  </si>
  <si>
    <t>La Unión</t>
  </si>
  <si>
    <t>Lago Ranco</t>
  </si>
  <si>
    <t>UTM_E_WGS84_H19</t>
  </si>
  <si>
    <t>UTM_N_WGS84_H19</t>
  </si>
  <si>
    <t>-</t>
  </si>
  <si>
    <t>Boquial 1-2-Ticahua</t>
  </si>
  <si>
    <t>Ranco</t>
  </si>
  <si>
    <t>Hierro (mg/L)</t>
  </si>
  <si>
    <t>Mantilhue</t>
  </si>
  <si>
    <t>&lt;0,005</t>
  </si>
  <si>
    <t>51,33-81,33</t>
  </si>
  <si>
    <t>Trehuaco</t>
  </si>
  <si>
    <t>Los Leones</t>
  </si>
  <si>
    <t>Auquinco</t>
  </si>
  <si>
    <t>CunCun</t>
  </si>
  <si>
    <t>Folilco</t>
  </si>
  <si>
    <t>Traiguen</t>
  </si>
  <si>
    <t>Trapi</t>
  </si>
  <si>
    <t>Litran</t>
  </si>
  <si>
    <t>Los Esteros de Niscon</t>
  </si>
  <si>
    <t>El Huape Roi Roi</t>
  </si>
  <si>
    <t>APR HUAPE ROI ROI</t>
  </si>
  <si>
    <t>Rio bueno</t>
  </si>
  <si>
    <t>Llifen</t>
  </si>
  <si>
    <t>Futrono</t>
  </si>
  <si>
    <t>Ignao</t>
  </si>
  <si>
    <t>El Meli</t>
  </si>
  <si>
    <t>Calcurrupe</t>
  </si>
  <si>
    <t>BOQUIAL</t>
  </si>
  <si>
    <t>PONHUIPA</t>
  </si>
  <si>
    <t>CARIMALLIN</t>
  </si>
  <si>
    <t>FUTAHUENTE</t>
  </si>
  <si>
    <t>CHAMPULLI</t>
  </si>
  <si>
    <t>MARRIAMO</t>
  </si>
  <si>
    <t>CURACO</t>
  </si>
  <si>
    <t>NOLGEHUE</t>
  </si>
  <si>
    <t>PATAGUAS DE PILMAIQUEN</t>
  </si>
  <si>
    <t>CAYURRUCA</t>
  </si>
  <si>
    <t>LITRAN</t>
  </si>
  <si>
    <t>LOS ESTEROS DE NISCON</t>
  </si>
  <si>
    <t>LOS LEONES</t>
  </si>
  <si>
    <t>VIVANCO</t>
  </si>
  <si>
    <t>ROFUCO ALTO</t>
  </si>
  <si>
    <t>AUQUINCO</t>
  </si>
  <si>
    <t>PUERTO LAS ROSAS</t>
  </si>
  <si>
    <t>60,00-90,00</t>
  </si>
  <si>
    <t>48,60-78,60</t>
  </si>
  <si>
    <t>IC general</t>
  </si>
  <si>
    <t>Regular</t>
  </si>
  <si>
    <t>Buena</t>
  </si>
  <si>
    <t>Excepcional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</si>
</sst>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/>
    <xf numFmtId="14" fontId="2" fillId="0" borderId="15" xfId="0" applyNumberFormat="1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8" fillId="0" borderId="18" xfId="1" applyNumberFormat="1" applyFont="1" applyBorder="1" applyAlignment="1" applyProtection="1">
      <alignment horizontal="center" vertical="top" wrapText="1" readingOrder="1"/>
      <protection locked="0"/>
    </xf>
    <xf numFmtId="49" fontId="8" fillId="0" borderId="18" xfId="1" applyNumberFormat="1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/>
    </xf>
    <xf numFmtId="0" fontId="2" fillId="0" borderId="22" xfId="0" applyFont="1" applyFill="1" applyBorder="1"/>
    <xf numFmtId="14" fontId="2" fillId="0" borderId="23" xfId="0" applyNumberFormat="1" applyFont="1" applyFill="1" applyBorder="1" applyAlignment="1">
      <alignment horizontal="center"/>
    </xf>
    <xf numFmtId="20" fontId="2" fillId="0" borderId="22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9" fontId="8" fillId="0" borderId="26" xfId="1" applyNumberFormat="1" applyFont="1" applyBorder="1" applyAlignment="1" applyProtection="1">
      <alignment horizontal="center" vertical="top" wrapText="1" readingOrder="1"/>
      <protection locked="0"/>
    </xf>
    <xf numFmtId="0" fontId="8" fillId="0" borderId="26" xfId="1" applyNumberFormat="1" applyFont="1" applyBorder="1" applyAlignment="1" applyProtection="1">
      <alignment horizontal="center" vertical="top" wrapText="1" readingOrder="1"/>
      <protection locked="0"/>
    </xf>
    <xf numFmtId="164" fontId="2" fillId="0" borderId="22" xfId="1" applyNumberFormat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49" fontId="8" fillId="0" borderId="0" xfId="1" applyNumberFormat="1" applyFont="1" applyBorder="1" applyAlignment="1" applyProtection="1">
      <alignment horizontal="center" vertical="top" wrapText="1" readingOrder="1"/>
      <protection locked="0"/>
    </xf>
    <xf numFmtId="49" fontId="6" fillId="0" borderId="0" xfId="1" applyNumberFormat="1" applyFont="1" applyBorder="1" applyAlignment="1" applyProtection="1">
      <alignment horizontal="center" vertical="top" wrapText="1" readingOrder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center" vertical="top" wrapText="1" readingOrder="1"/>
      <protection locked="0"/>
    </xf>
    <xf numFmtId="0" fontId="8" fillId="0" borderId="1" xfId="1" applyNumberFormat="1" applyFont="1" applyBorder="1" applyAlignment="1" applyProtection="1">
      <alignment horizontal="center" vertical="top" wrapText="1" readingOrder="1"/>
      <protection locked="0"/>
    </xf>
    <xf numFmtId="0" fontId="2" fillId="0" borderId="20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0" borderId="20" xfId="1" applyNumberFormat="1" applyFont="1" applyBorder="1" applyAlignment="1" applyProtection="1">
      <alignment horizontal="center" vertical="top" wrapText="1" readingOrder="1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22" xfId="2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8" fillId="0" borderId="18" xfId="1" applyNumberFormat="1" applyFont="1" applyBorder="1" applyAlignment="1" applyProtection="1">
      <alignment horizontal="center" vertical="top" wrapText="1" readingOrder="1"/>
      <protection locked="0"/>
    </xf>
    <xf numFmtId="2" fontId="8" fillId="0" borderId="26" xfId="1" applyNumberFormat="1" applyFont="1" applyBorder="1" applyAlignment="1" applyProtection="1">
      <alignment horizontal="center" vertical="top" wrapText="1" readingOrder="1"/>
      <protection locked="0"/>
    </xf>
    <xf numFmtId="2" fontId="8" fillId="0" borderId="1" xfId="1" applyNumberFormat="1" applyFont="1" applyBorder="1" applyAlignment="1" applyProtection="1">
      <alignment horizontal="center" vertical="top" wrapText="1" readingOrder="1"/>
      <protection locked="0"/>
    </xf>
    <xf numFmtId="164" fontId="8" fillId="0" borderId="18" xfId="1" applyNumberFormat="1" applyFont="1" applyBorder="1" applyAlignment="1" applyProtection="1">
      <alignment horizontal="center" vertical="top" wrapText="1" readingOrder="1"/>
      <protection locked="0"/>
    </xf>
    <xf numFmtId="164" fontId="8" fillId="0" borderId="26" xfId="1" applyNumberFormat="1" applyFont="1" applyBorder="1" applyAlignment="1" applyProtection="1">
      <alignment horizontal="center" vertical="top" wrapText="1" readingOrder="1"/>
      <protection locked="0"/>
    </xf>
    <xf numFmtId="164" fontId="8" fillId="0" borderId="1" xfId="1" applyNumberFormat="1" applyFont="1" applyBorder="1" applyAlignment="1" applyProtection="1">
      <alignment horizontal="center" vertical="top" wrapText="1" readingOrder="1"/>
      <protection locked="0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3" fillId="7" borderId="2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">
    <dxf>
      <font>
        <b/>
        <i val="0"/>
        <color rgb="FF00B050"/>
      </font>
      <fill>
        <patternFill>
          <bgColor theme="1"/>
        </patternFill>
      </fill>
    </dxf>
    <dxf>
      <font>
        <b/>
        <i val="0"/>
        <color theme="2" tint="-9.9948118533890809E-2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theme="1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AEAEA"/>
      <color rgb="FF33CCC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58"/>
  <sheetViews>
    <sheetView tabSelected="1" zoomScale="70" zoomScaleNormal="70" workbookViewId="0"/>
  </sheetViews>
  <sheetFormatPr baseColWidth="10" defaultRowHeight="15" x14ac:dyDescent="0.2"/>
  <cols>
    <col min="1" max="1" width="11.42578125" style="4"/>
    <col min="2" max="2" width="33.5703125" style="5" customWidth="1"/>
    <col min="3" max="3" width="30.85546875" style="5" bestFit="1" customWidth="1"/>
    <col min="4" max="4" width="34.140625" style="4" bestFit="1" customWidth="1"/>
    <col min="5" max="5" width="20.42578125" style="2" bestFit="1" customWidth="1"/>
    <col min="6" max="6" width="26.28515625" style="4" bestFit="1" customWidth="1"/>
    <col min="7" max="7" width="26.140625" style="4" bestFit="1" customWidth="1"/>
    <col min="8" max="8" width="14.28515625" style="2" customWidth="1"/>
    <col min="9" max="9" width="14.28515625" style="4" customWidth="1"/>
    <col min="10" max="10" width="20.85546875" style="4" customWidth="1"/>
    <col min="11" max="11" width="28.7109375" style="4" customWidth="1"/>
    <col min="12" max="12" width="28" style="4" customWidth="1"/>
    <col min="13" max="14" width="25.7109375" style="4" customWidth="1"/>
    <col min="15" max="15" width="15.85546875" style="4" customWidth="1"/>
    <col min="16" max="16" width="11.5703125" style="4" customWidth="1"/>
    <col min="17" max="17" width="17" style="5" customWidth="1"/>
    <col min="18" max="18" width="12.42578125" style="5" bestFit="1" customWidth="1"/>
    <col min="19" max="19" width="15.5703125" style="2" customWidth="1"/>
    <col min="20" max="22" width="11.42578125" style="2"/>
    <col min="23" max="23" width="12.42578125" style="2" customWidth="1"/>
    <col min="24" max="24" width="10.140625" style="2" customWidth="1"/>
    <col min="25" max="25" width="11.140625" style="2" customWidth="1"/>
    <col min="26" max="26" width="11.28515625" style="2" customWidth="1"/>
    <col min="27" max="27" width="14.28515625" style="2" customWidth="1"/>
    <col min="28" max="28" width="11.42578125" style="2"/>
    <col min="29" max="29" width="13.42578125" style="2" customWidth="1"/>
    <col min="30" max="30" width="11.42578125" style="2"/>
    <col min="31" max="31" width="11.7109375" style="2" bestFit="1" customWidth="1"/>
    <col min="32" max="33" width="12.7109375" style="2" customWidth="1"/>
    <col min="34" max="38" width="11.7109375" style="5" customWidth="1"/>
    <col min="39" max="39" width="12.85546875" style="5" customWidth="1"/>
    <col min="40" max="40" width="14.140625" style="5" customWidth="1"/>
    <col min="41" max="41" width="11.42578125" style="5" customWidth="1"/>
    <col min="42" max="44" width="11.7109375" style="5" customWidth="1"/>
    <col min="45" max="16384" width="11.42578125" style="2"/>
  </cols>
  <sheetData>
    <row r="1" spans="1:260" ht="15.75" thickBot="1" x14ac:dyDescent="0.25">
      <c r="AR1" s="4"/>
    </row>
    <row r="2" spans="1:260" ht="15.75" x14ac:dyDescent="0.25">
      <c r="A2" s="122" t="s">
        <v>14</v>
      </c>
      <c r="B2" s="100" t="s">
        <v>45</v>
      </c>
      <c r="C2" s="101"/>
      <c r="D2" s="101"/>
      <c r="E2" s="101"/>
      <c r="F2" s="101"/>
      <c r="G2" s="102"/>
      <c r="H2" s="103" t="s">
        <v>16</v>
      </c>
      <c r="I2" s="104"/>
      <c r="J2" s="104"/>
      <c r="K2" s="104"/>
      <c r="L2" s="104"/>
      <c r="M2" s="104"/>
      <c r="N2" s="105"/>
      <c r="O2" s="106" t="s">
        <v>17</v>
      </c>
      <c r="P2" s="107"/>
      <c r="Q2" s="107"/>
      <c r="R2" s="108"/>
      <c r="S2" s="119" t="s">
        <v>46</v>
      </c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1"/>
      <c r="AH2" s="97" t="s">
        <v>47</v>
      </c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260" ht="15" customHeight="1" x14ac:dyDescent="0.2">
      <c r="A3" s="123"/>
      <c r="B3" s="109" t="s">
        <v>9</v>
      </c>
      <c r="C3" s="111" t="s">
        <v>10</v>
      </c>
      <c r="D3" s="111" t="s">
        <v>11</v>
      </c>
      <c r="E3" s="111" t="s">
        <v>12</v>
      </c>
      <c r="F3" s="111" t="s">
        <v>75</v>
      </c>
      <c r="G3" s="113" t="s">
        <v>76</v>
      </c>
      <c r="H3" s="115" t="s">
        <v>0</v>
      </c>
      <c r="I3" s="117" t="s">
        <v>4</v>
      </c>
      <c r="J3" s="117" t="s">
        <v>5</v>
      </c>
      <c r="K3" s="117" t="s">
        <v>6</v>
      </c>
      <c r="L3" s="117" t="s">
        <v>15</v>
      </c>
      <c r="M3" s="117" t="s">
        <v>7</v>
      </c>
      <c r="N3" s="125" t="s">
        <v>20</v>
      </c>
      <c r="O3" s="127" t="s">
        <v>22</v>
      </c>
      <c r="P3" s="129" t="s">
        <v>21</v>
      </c>
      <c r="Q3" s="129" t="s">
        <v>23</v>
      </c>
      <c r="R3" s="131" t="s">
        <v>8</v>
      </c>
      <c r="S3" s="133" t="s">
        <v>24</v>
      </c>
      <c r="T3" s="91" t="s">
        <v>25</v>
      </c>
      <c r="U3" s="91" t="s">
        <v>26</v>
      </c>
      <c r="V3" s="91" t="s">
        <v>27</v>
      </c>
      <c r="W3" s="91" t="s">
        <v>28</v>
      </c>
      <c r="X3" s="91" t="s">
        <v>29</v>
      </c>
      <c r="Y3" s="91" t="s">
        <v>30</v>
      </c>
      <c r="Z3" s="91" t="s">
        <v>31</v>
      </c>
      <c r="AA3" s="91" t="s">
        <v>32</v>
      </c>
      <c r="AB3" s="91" t="s">
        <v>33</v>
      </c>
      <c r="AC3" s="91" t="s">
        <v>34</v>
      </c>
      <c r="AD3" s="91" t="s">
        <v>35</v>
      </c>
      <c r="AE3" s="91" t="s">
        <v>1</v>
      </c>
      <c r="AF3" s="91" t="s">
        <v>2</v>
      </c>
      <c r="AG3" s="93" t="s">
        <v>3</v>
      </c>
      <c r="AH3" s="87" t="s">
        <v>36</v>
      </c>
      <c r="AI3" s="89" t="s">
        <v>37</v>
      </c>
      <c r="AJ3" s="89" t="s">
        <v>38</v>
      </c>
      <c r="AK3" s="89" t="s">
        <v>39</v>
      </c>
      <c r="AL3" s="89" t="s">
        <v>80</v>
      </c>
      <c r="AM3" s="89" t="s">
        <v>40</v>
      </c>
      <c r="AN3" s="89" t="s">
        <v>41</v>
      </c>
      <c r="AO3" s="89" t="s">
        <v>42</v>
      </c>
      <c r="AP3" s="89" t="s">
        <v>43</v>
      </c>
      <c r="AQ3" s="89" t="s">
        <v>44</v>
      </c>
      <c r="AR3" s="95" t="s">
        <v>48</v>
      </c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7"/>
    </row>
    <row r="4" spans="1:260" ht="15.75" customHeight="1" thickBot="1" x14ac:dyDescent="0.25">
      <c r="A4" s="124"/>
      <c r="B4" s="110"/>
      <c r="C4" s="112"/>
      <c r="D4" s="112"/>
      <c r="E4" s="112"/>
      <c r="F4" s="112"/>
      <c r="G4" s="114"/>
      <c r="H4" s="116"/>
      <c r="I4" s="118"/>
      <c r="J4" s="118"/>
      <c r="K4" s="118"/>
      <c r="L4" s="118"/>
      <c r="M4" s="118"/>
      <c r="N4" s="126"/>
      <c r="O4" s="128"/>
      <c r="P4" s="130"/>
      <c r="Q4" s="130"/>
      <c r="R4" s="132"/>
      <c r="S4" s="13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4"/>
      <c r="AH4" s="88"/>
      <c r="AI4" s="90"/>
      <c r="AJ4" s="90"/>
      <c r="AK4" s="90"/>
      <c r="AL4" s="90"/>
      <c r="AM4" s="90"/>
      <c r="AN4" s="90"/>
      <c r="AO4" s="90"/>
      <c r="AP4" s="90"/>
      <c r="AQ4" s="90"/>
      <c r="AR4" s="9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7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7"/>
    </row>
    <row r="5" spans="1:260" x14ac:dyDescent="0.2">
      <c r="A5" s="24">
        <v>1</v>
      </c>
      <c r="B5" s="36" t="s">
        <v>101</v>
      </c>
      <c r="C5" s="25" t="s">
        <v>78</v>
      </c>
      <c r="D5" s="67" t="s">
        <v>79</v>
      </c>
      <c r="E5" s="36" t="s">
        <v>71</v>
      </c>
      <c r="F5" s="38">
        <v>715116</v>
      </c>
      <c r="G5" s="36">
        <v>5501155</v>
      </c>
      <c r="H5" s="26">
        <v>43748</v>
      </c>
      <c r="I5" s="27">
        <v>0.59722222222222221</v>
      </c>
      <c r="J5" s="70">
        <v>62</v>
      </c>
      <c r="K5" s="70">
        <v>13</v>
      </c>
      <c r="L5" s="28">
        <f>J5-K5</f>
        <v>49</v>
      </c>
      <c r="M5" s="70">
        <v>22</v>
      </c>
      <c r="N5" s="29">
        <f>J5-M5</f>
        <v>40</v>
      </c>
      <c r="O5" s="31">
        <v>16.100000000000001</v>
      </c>
      <c r="P5" s="28">
        <v>7.35</v>
      </c>
      <c r="Q5" s="73">
        <v>111.8</v>
      </c>
      <c r="R5" s="76">
        <v>150.80000000000001</v>
      </c>
      <c r="S5" s="79">
        <v>2.34</v>
      </c>
      <c r="T5" s="79">
        <v>13.79</v>
      </c>
      <c r="U5" s="79">
        <v>1.23</v>
      </c>
      <c r="V5" s="79">
        <v>9.8699999999999992</v>
      </c>
      <c r="W5" s="79">
        <v>3.53</v>
      </c>
      <c r="X5" s="79">
        <v>1.01</v>
      </c>
      <c r="Y5" s="79">
        <v>0.02</v>
      </c>
      <c r="Z5" s="79">
        <v>1.27</v>
      </c>
      <c r="AA5" s="82">
        <v>80.900000000000006</v>
      </c>
      <c r="AB5" s="79">
        <v>0.32</v>
      </c>
      <c r="AC5" s="82">
        <v>66.3</v>
      </c>
      <c r="AD5" s="40">
        <v>101</v>
      </c>
      <c r="AE5" s="30">
        <f>((((T5*0.044)+(U5*0.026)+(V5*0.05)+(W5*0.082))-((S5*0.028)+(X5*0.016)+(Z5*0.021)+(AB5*0.011)+(Y5*0.055)+(AA5*0.016)))*100/(((T5*0.044)+(U5*0.026)+(V5*0.05)+(W5*0.082))+((S5*0.028)+(X5*0.016)+(Y5*0.055)+(AB5*0.011)+(Z5*0.021)+(AA5*0.016))))</f>
        <v>0.50652687985803568</v>
      </c>
      <c r="AF5" s="30">
        <f>((S5*0.028)+(X5*0.016)+(Z5*0.021)+(Y5*0.055)+(AB5*0.011)+(AA5*0.016))</f>
        <v>1.4073700000000002</v>
      </c>
      <c r="AG5" s="34">
        <f t="shared" ref="AG5:AG32" si="0">+((T5*0.044)+(U5*0.026)+(V5*0.05)+(W5*0.082))</f>
        <v>1.4217</v>
      </c>
      <c r="AH5" s="41">
        <v>6.0000000000000001E-3</v>
      </c>
      <c r="AI5" s="41" t="s">
        <v>18</v>
      </c>
      <c r="AJ5" s="41" t="s">
        <v>18</v>
      </c>
      <c r="AK5" s="41" t="s">
        <v>18</v>
      </c>
      <c r="AL5" s="41" t="s">
        <v>18</v>
      </c>
      <c r="AM5" s="41" t="s">
        <v>19</v>
      </c>
      <c r="AN5" s="79" t="s">
        <v>18</v>
      </c>
      <c r="AO5" s="41" t="s">
        <v>18</v>
      </c>
      <c r="AP5" s="41" t="s">
        <v>82</v>
      </c>
      <c r="AQ5" s="41" t="s">
        <v>13</v>
      </c>
      <c r="AR5" s="41" t="s">
        <v>18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60" x14ac:dyDescent="0.2">
      <c r="A6" s="21">
        <v>2</v>
      </c>
      <c r="B6" s="36" t="s">
        <v>49</v>
      </c>
      <c r="C6" s="17" t="s">
        <v>81</v>
      </c>
      <c r="D6" s="68" t="s">
        <v>79</v>
      </c>
      <c r="E6" s="36" t="s">
        <v>71</v>
      </c>
      <c r="F6" s="36">
        <v>205336</v>
      </c>
      <c r="G6" s="36">
        <v>5498356</v>
      </c>
      <c r="H6" s="22">
        <v>43749</v>
      </c>
      <c r="I6" s="18">
        <v>0.50694444444444442</v>
      </c>
      <c r="J6" s="70">
        <v>59</v>
      </c>
      <c r="K6" s="70">
        <v>11</v>
      </c>
      <c r="L6" s="28">
        <f t="shared" ref="L6:L32" si="1">J6-K6</f>
        <v>48</v>
      </c>
      <c r="M6" s="70">
        <v>28</v>
      </c>
      <c r="N6" s="29">
        <f t="shared" ref="N6:N18" si="2">J6-M6</f>
        <v>31</v>
      </c>
      <c r="O6" s="32">
        <v>12.4</v>
      </c>
      <c r="P6" s="19">
        <v>7.14</v>
      </c>
      <c r="Q6" s="74">
        <v>166.8</v>
      </c>
      <c r="R6" s="77">
        <v>147.69999999999999</v>
      </c>
      <c r="S6" s="79">
        <v>2.15</v>
      </c>
      <c r="T6" s="79">
        <v>16.829999999999998</v>
      </c>
      <c r="U6" s="79">
        <v>1.23</v>
      </c>
      <c r="V6" s="79">
        <v>13</v>
      </c>
      <c r="W6" s="79">
        <v>3.89</v>
      </c>
      <c r="X6" s="79">
        <v>0.33</v>
      </c>
      <c r="Y6" s="79">
        <v>0.02</v>
      </c>
      <c r="Z6" s="79">
        <v>0.28999999999999998</v>
      </c>
      <c r="AA6" s="82">
        <v>97.8</v>
      </c>
      <c r="AB6" s="79">
        <v>0.34</v>
      </c>
      <c r="AC6" s="82">
        <v>80.2</v>
      </c>
      <c r="AD6" s="40">
        <v>100</v>
      </c>
      <c r="AE6" s="20">
        <f t="shared" ref="AE6:AE32" si="3">((((T6*0.044)+(U6*0.026)+(V6*0.05)+(W6*0.082))-((S6*0.028)+(X6*0.016)+(Z6*0.021)+(AB6*0.011)+(Y6*0.055)+(AA6*0.016)))*100/(((T6*0.044)+(U6*0.026)+(V6*0.05)+(W6*0.082))+((S6*0.028)+(X6*0.016)+(Y6*0.055)+(AB6*0.011)+(Z6*0.021)+(AA6*0.016))))</f>
        <v>2.9642089579594897</v>
      </c>
      <c r="AF6" s="20">
        <f t="shared" ref="AF6:AF32" si="4">((S6*0.028)+(X6*0.016)+(Z6*0.021)+(Y6*0.055)+(AB6*0.011)+(AA6*0.016))</f>
        <v>1.6412100000000001</v>
      </c>
      <c r="AG6" s="35">
        <f t="shared" si="0"/>
        <v>1.7414799999999999</v>
      </c>
      <c r="AH6" s="41">
        <v>1.7999999999999999E-2</v>
      </c>
      <c r="AI6" s="41" t="s">
        <v>18</v>
      </c>
      <c r="AJ6" s="41" t="s">
        <v>18</v>
      </c>
      <c r="AK6" s="41" t="s">
        <v>18</v>
      </c>
      <c r="AL6" s="41" t="s">
        <v>18</v>
      </c>
      <c r="AM6" s="41" t="s">
        <v>19</v>
      </c>
      <c r="AN6" s="79">
        <v>0.1</v>
      </c>
      <c r="AO6" s="41" t="s">
        <v>18</v>
      </c>
      <c r="AP6" s="41" t="s">
        <v>82</v>
      </c>
      <c r="AQ6" s="41" t="s">
        <v>13</v>
      </c>
      <c r="AR6" s="41">
        <v>0.49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60" ht="15" customHeight="1" x14ac:dyDescent="0.2">
      <c r="A7" s="21">
        <v>3</v>
      </c>
      <c r="B7" s="36" t="s">
        <v>102</v>
      </c>
      <c r="C7" s="17" t="s">
        <v>50</v>
      </c>
      <c r="D7" s="68" t="s">
        <v>79</v>
      </c>
      <c r="E7" s="36" t="s">
        <v>71</v>
      </c>
      <c r="F7" s="36">
        <v>695215</v>
      </c>
      <c r="G7" s="36">
        <v>5506731</v>
      </c>
      <c r="H7" s="22">
        <v>43755</v>
      </c>
      <c r="I7" s="18">
        <v>0.60416666666666663</v>
      </c>
      <c r="J7" s="70">
        <v>93</v>
      </c>
      <c r="K7" s="70">
        <v>37.9</v>
      </c>
      <c r="L7" s="28">
        <f t="shared" si="1"/>
        <v>55.1</v>
      </c>
      <c r="M7" s="70">
        <v>39.5</v>
      </c>
      <c r="N7" s="29">
        <f t="shared" si="2"/>
        <v>53.5</v>
      </c>
      <c r="O7" s="32">
        <v>13.8</v>
      </c>
      <c r="P7" s="19">
        <v>7.5</v>
      </c>
      <c r="Q7" s="74">
        <v>120</v>
      </c>
      <c r="R7" s="77">
        <v>428.4</v>
      </c>
      <c r="S7" s="79">
        <v>2.96</v>
      </c>
      <c r="T7" s="79">
        <v>9</v>
      </c>
      <c r="U7" s="79">
        <v>1.54</v>
      </c>
      <c r="V7" s="79">
        <v>7.43</v>
      </c>
      <c r="W7" s="79">
        <v>4.74</v>
      </c>
      <c r="X7" s="79">
        <v>2.74</v>
      </c>
      <c r="Y7" s="79">
        <v>0.02</v>
      </c>
      <c r="Z7" s="79">
        <v>1.1299999999999999</v>
      </c>
      <c r="AA7" s="82">
        <v>70.099999999999994</v>
      </c>
      <c r="AB7" s="79">
        <v>0.86</v>
      </c>
      <c r="AC7" s="82">
        <v>57.5</v>
      </c>
      <c r="AD7" s="40">
        <v>100</v>
      </c>
      <c r="AE7" s="20">
        <f t="shared" si="3"/>
        <v>-3.4851119278046574</v>
      </c>
      <c r="AF7" s="20">
        <f t="shared" si="4"/>
        <v>1.28261</v>
      </c>
      <c r="AG7" s="35">
        <f t="shared" si="0"/>
        <v>1.1962199999999998</v>
      </c>
      <c r="AH7" s="41">
        <v>6.0000000000000001E-3</v>
      </c>
      <c r="AI7" s="41" t="s">
        <v>18</v>
      </c>
      <c r="AJ7" s="41" t="s">
        <v>18</v>
      </c>
      <c r="AK7" s="41" t="s">
        <v>18</v>
      </c>
      <c r="AL7" s="41" t="s">
        <v>18</v>
      </c>
      <c r="AM7" s="41" t="s">
        <v>19</v>
      </c>
      <c r="AN7" s="79" t="s">
        <v>18</v>
      </c>
      <c r="AO7" s="41" t="s">
        <v>18</v>
      </c>
      <c r="AP7" s="41" t="s">
        <v>82</v>
      </c>
      <c r="AQ7" s="41" t="s">
        <v>13</v>
      </c>
      <c r="AR7" s="41" t="s">
        <v>18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60" ht="15" customHeight="1" x14ac:dyDescent="0.2">
      <c r="A8" s="21">
        <v>4</v>
      </c>
      <c r="B8" s="36" t="s">
        <v>103</v>
      </c>
      <c r="C8" s="17" t="s">
        <v>51</v>
      </c>
      <c r="D8" s="68" t="s">
        <v>79</v>
      </c>
      <c r="E8" s="36" t="s">
        <v>71</v>
      </c>
      <c r="F8" s="36">
        <v>688595</v>
      </c>
      <c r="G8" s="36">
        <v>5508232</v>
      </c>
      <c r="H8" s="22">
        <v>43755</v>
      </c>
      <c r="I8" s="18">
        <v>0.6875</v>
      </c>
      <c r="J8" s="70">
        <v>65</v>
      </c>
      <c r="K8" s="70">
        <v>14.25</v>
      </c>
      <c r="L8" s="28">
        <f t="shared" si="1"/>
        <v>50.75</v>
      </c>
      <c r="M8" s="70">
        <v>22.39</v>
      </c>
      <c r="N8" s="29">
        <f t="shared" si="2"/>
        <v>42.61</v>
      </c>
      <c r="O8" s="32">
        <v>13.9</v>
      </c>
      <c r="P8" s="19">
        <v>7.6</v>
      </c>
      <c r="Q8" s="74">
        <v>137</v>
      </c>
      <c r="R8" s="77">
        <v>11</v>
      </c>
      <c r="S8" s="79">
        <v>2.71</v>
      </c>
      <c r="T8" s="79">
        <v>8.07</v>
      </c>
      <c r="U8" s="79">
        <v>1.77</v>
      </c>
      <c r="V8" s="79">
        <v>8.17</v>
      </c>
      <c r="W8" s="79">
        <v>5.42</v>
      </c>
      <c r="X8" s="79">
        <v>0.01</v>
      </c>
      <c r="Y8" s="79">
        <v>0.12</v>
      </c>
      <c r="Z8" s="79">
        <v>2.2400000000000002</v>
      </c>
      <c r="AA8" s="82">
        <v>74.7</v>
      </c>
      <c r="AB8" s="79">
        <v>1.04</v>
      </c>
      <c r="AC8" s="82">
        <v>61.3</v>
      </c>
      <c r="AD8" s="40">
        <v>105</v>
      </c>
      <c r="AE8" s="20">
        <f t="shared" si="3"/>
        <v>-3.1763924705446311</v>
      </c>
      <c r="AF8" s="20">
        <f t="shared" si="4"/>
        <v>1.33632</v>
      </c>
      <c r="AG8" s="35">
        <f t="shared" si="0"/>
        <v>1.25404</v>
      </c>
      <c r="AH8" s="41">
        <v>4.0000000000000001E-3</v>
      </c>
      <c r="AI8" s="41" t="s">
        <v>18</v>
      </c>
      <c r="AJ8" s="41" t="s">
        <v>18</v>
      </c>
      <c r="AK8" s="41" t="s">
        <v>18</v>
      </c>
      <c r="AL8" s="41">
        <v>0.35</v>
      </c>
      <c r="AM8" s="41" t="s">
        <v>19</v>
      </c>
      <c r="AN8" s="79">
        <v>0.53</v>
      </c>
      <c r="AO8" s="41" t="s">
        <v>18</v>
      </c>
      <c r="AP8" s="41">
        <v>0.27300000000000002</v>
      </c>
      <c r="AQ8" s="41" t="s">
        <v>13</v>
      </c>
      <c r="AR8" s="41">
        <v>0.16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60" ht="15" customHeight="1" x14ac:dyDescent="0.2">
      <c r="A9" s="21">
        <v>5</v>
      </c>
      <c r="B9" s="36" t="s">
        <v>52</v>
      </c>
      <c r="C9" s="17" t="s">
        <v>84</v>
      </c>
      <c r="D9" s="68" t="s">
        <v>79</v>
      </c>
      <c r="E9" s="36" t="s">
        <v>71</v>
      </c>
      <c r="F9" s="36">
        <v>189285</v>
      </c>
      <c r="G9" s="36">
        <v>5498644</v>
      </c>
      <c r="H9" s="22">
        <v>43755</v>
      </c>
      <c r="I9" s="18">
        <v>0.52083333333333337</v>
      </c>
      <c r="J9" s="70">
        <v>60</v>
      </c>
      <c r="K9" s="70">
        <v>5.8</v>
      </c>
      <c r="L9" s="28">
        <f t="shared" si="1"/>
        <v>54.2</v>
      </c>
      <c r="M9" s="70">
        <v>8</v>
      </c>
      <c r="N9" s="29">
        <f t="shared" si="2"/>
        <v>52</v>
      </c>
      <c r="O9" s="32">
        <v>12.8</v>
      </c>
      <c r="P9" s="19">
        <v>6.7</v>
      </c>
      <c r="Q9" s="74">
        <v>114</v>
      </c>
      <c r="R9" s="77">
        <v>300</v>
      </c>
      <c r="S9" s="79">
        <v>2.82</v>
      </c>
      <c r="T9" s="79">
        <v>4.6900000000000004</v>
      </c>
      <c r="U9" s="79">
        <v>1.1499999999999999</v>
      </c>
      <c r="V9" s="79">
        <v>7.74</v>
      </c>
      <c r="W9" s="79">
        <v>1.45</v>
      </c>
      <c r="X9" s="79">
        <v>1.05</v>
      </c>
      <c r="Y9" s="79">
        <v>0.09</v>
      </c>
      <c r="Z9" s="79">
        <v>0.47</v>
      </c>
      <c r="AA9" s="82">
        <v>40.299999999999997</v>
      </c>
      <c r="AB9" s="79">
        <v>0.3</v>
      </c>
      <c r="AC9" s="82">
        <v>33</v>
      </c>
      <c r="AD9" s="40">
        <v>90</v>
      </c>
      <c r="AE9" s="20">
        <f t="shared" si="3"/>
        <v>-1.1007169318514878</v>
      </c>
      <c r="AF9" s="20">
        <f t="shared" si="4"/>
        <v>0.75867999999999991</v>
      </c>
      <c r="AG9" s="35">
        <f t="shared" si="0"/>
        <v>0.74216000000000004</v>
      </c>
      <c r="AH9" s="41">
        <v>2E-3</v>
      </c>
      <c r="AI9" s="41" t="s">
        <v>18</v>
      </c>
      <c r="AJ9" s="41" t="s">
        <v>18</v>
      </c>
      <c r="AK9" s="41" t="s">
        <v>18</v>
      </c>
      <c r="AL9" s="41" t="s">
        <v>18</v>
      </c>
      <c r="AM9" s="41" t="s">
        <v>19</v>
      </c>
      <c r="AN9" s="79" t="s">
        <v>18</v>
      </c>
      <c r="AO9" s="41" t="s">
        <v>18</v>
      </c>
      <c r="AP9" s="41" t="s">
        <v>82</v>
      </c>
      <c r="AQ9" s="41" t="s">
        <v>13</v>
      </c>
      <c r="AR9" s="41" t="s">
        <v>18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</row>
    <row r="10" spans="1:260" ht="15" customHeight="1" x14ac:dyDescent="0.2">
      <c r="A10" s="21">
        <v>6</v>
      </c>
      <c r="B10" s="36" t="s">
        <v>104</v>
      </c>
      <c r="C10" s="17" t="s">
        <v>53</v>
      </c>
      <c r="D10" s="68" t="s">
        <v>79</v>
      </c>
      <c r="E10" s="36" t="s">
        <v>71</v>
      </c>
      <c r="F10" s="36">
        <v>696669</v>
      </c>
      <c r="G10" s="36">
        <v>5514623</v>
      </c>
      <c r="H10" s="22">
        <v>43761</v>
      </c>
      <c r="I10" s="18">
        <v>0.53472222222222221</v>
      </c>
      <c r="J10" s="70">
        <v>61.5</v>
      </c>
      <c r="K10" s="70">
        <v>16.29</v>
      </c>
      <c r="L10" s="28">
        <f t="shared" si="1"/>
        <v>45.21</v>
      </c>
      <c r="M10" s="70">
        <v>16.8</v>
      </c>
      <c r="N10" s="29">
        <f t="shared" si="2"/>
        <v>44.7</v>
      </c>
      <c r="O10" s="32">
        <v>13.6</v>
      </c>
      <c r="P10" s="19">
        <v>7.5</v>
      </c>
      <c r="Q10" s="74">
        <v>206</v>
      </c>
      <c r="R10" s="77">
        <v>-84.9</v>
      </c>
      <c r="S10" s="79">
        <v>2.44</v>
      </c>
      <c r="T10" s="79">
        <v>12.77</v>
      </c>
      <c r="U10" s="79">
        <v>2.2000000000000002</v>
      </c>
      <c r="V10" s="79">
        <v>9.4</v>
      </c>
      <c r="W10" s="79">
        <v>4.76</v>
      </c>
      <c r="X10" s="79">
        <v>0.01</v>
      </c>
      <c r="Y10" s="79">
        <v>0.23</v>
      </c>
      <c r="Z10" s="79">
        <v>0.2</v>
      </c>
      <c r="AA10" s="82">
        <v>90.1</v>
      </c>
      <c r="AB10" s="79">
        <v>1.24</v>
      </c>
      <c r="AC10" s="82">
        <v>73.900000000000006</v>
      </c>
      <c r="AD10" s="40">
        <v>98</v>
      </c>
      <c r="AE10" s="20">
        <f t="shared" si="3"/>
        <v>-2.0255168097696319</v>
      </c>
      <c r="AF10" s="20">
        <f t="shared" si="4"/>
        <v>1.54057</v>
      </c>
      <c r="AG10" s="35">
        <f t="shared" si="0"/>
        <v>1.4794</v>
      </c>
      <c r="AH10" s="41">
        <v>3.0000000000000001E-3</v>
      </c>
      <c r="AI10" s="41" t="s">
        <v>18</v>
      </c>
      <c r="AJ10" s="41" t="s">
        <v>18</v>
      </c>
      <c r="AK10" s="41" t="s">
        <v>18</v>
      </c>
      <c r="AL10" s="41" t="s">
        <v>18</v>
      </c>
      <c r="AM10" s="41">
        <v>5.9999999999999995E-4</v>
      </c>
      <c r="AN10" s="79" t="s">
        <v>18</v>
      </c>
      <c r="AO10" s="41" t="s">
        <v>18</v>
      </c>
      <c r="AP10" s="41" t="s">
        <v>82</v>
      </c>
      <c r="AQ10" s="41" t="s">
        <v>13</v>
      </c>
      <c r="AR10" s="41" t="s">
        <v>18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</row>
    <row r="11" spans="1:260" x14ac:dyDescent="0.2">
      <c r="A11" s="21">
        <v>7</v>
      </c>
      <c r="B11" s="36" t="s">
        <v>105</v>
      </c>
      <c r="C11" s="17" t="s">
        <v>54</v>
      </c>
      <c r="D11" s="68" t="s">
        <v>79</v>
      </c>
      <c r="E11" s="36" t="s">
        <v>71</v>
      </c>
      <c r="F11" s="36">
        <v>693066</v>
      </c>
      <c r="G11" s="36">
        <v>5509306</v>
      </c>
      <c r="H11" s="22">
        <v>43775</v>
      </c>
      <c r="I11" s="18">
        <v>0.52430555555555558</v>
      </c>
      <c r="J11" s="70">
        <v>62</v>
      </c>
      <c r="K11" s="70">
        <v>6.81</v>
      </c>
      <c r="L11" s="28">
        <f t="shared" si="1"/>
        <v>55.19</v>
      </c>
      <c r="M11" s="70">
        <v>15.6</v>
      </c>
      <c r="N11" s="29">
        <f t="shared" si="2"/>
        <v>46.4</v>
      </c>
      <c r="O11" s="32">
        <v>13</v>
      </c>
      <c r="P11" s="19">
        <v>7.01</v>
      </c>
      <c r="Q11" s="74">
        <v>173</v>
      </c>
      <c r="R11" s="77">
        <v>171.9</v>
      </c>
      <c r="S11" s="79">
        <v>2.41</v>
      </c>
      <c r="T11" s="79">
        <v>7.46</v>
      </c>
      <c r="U11" s="79">
        <v>3.87</v>
      </c>
      <c r="V11" s="79">
        <v>6.45</v>
      </c>
      <c r="W11" s="79">
        <v>2.29</v>
      </c>
      <c r="X11" s="79">
        <v>2.37</v>
      </c>
      <c r="Y11" s="79">
        <v>0.02</v>
      </c>
      <c r="Z11" s="79">
        <v>0.77</v>
      </c>
      <c r="AA11" s="82">
        <v>49.8</v>
      </c>
      <c r="AB11" s="79">
        <v>0.25</v>
      </c>
      <c r="AC11" s="82">
        <v>40.9</v>
      </c>
      <c r="AD11" s="40">
        <v>131</v>
      </c>
      <c r="AE11" s="20">
        <f t="shared" si="3"/>
        <v>0.90901276486010474</v>
      </c>
      <c r="AF11" s="20">
        <f t="shared" si="4"/>
        <v>0.92222000000000004</v>
      </c>
      <c r="AG11" s="35">
        <f t="shared" si="0"/>
        <v>0.93914000000000009</v>
      </c>
      <c r="AH11" s="41" t="s">
        <v>13</v>
      </c>
      <c r="AI11" s="41" t="s">
        <v>18</v>
      </c>
      <c r="AJ11" s="41" t="s">
        <v>18</v>
      </c>
      <c r="AK11" s="41" t="s">
        <v>18</v>
      </c>
      <c r="AL11" s="41" t="s">
        <v>18</v>
      </c>
      <c r="AM11" s="41" t="s">
        <v>19</v>
      </c>
      <c r="AN11" s="79" t="s">
        <v>18</v>
      </c>
      <c r="AO11" s="41" t="s">
        <v>18</v>
      </c>
      <c r="AP11" s="41" t="s">
        <v>82</v>
      </c>
      <c r="AQ11" s="41" t="s">
        <v>13</v>
      </c>
      <c r="AR11" s="41" t="s">
        <v>18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</row>
    <row r="12" spans="1:260" x14ac:dyDescent="0.2">
      <c r="A12" s="21">
        <v>8</v>
      </c>
      <c r="B12" s="36" t="s">
        <v>55</v>
      </c>
      <c r="C12" s="17" t="s">
        <v>87</v>
      </c>
      <c r="D12" s="68" t="s">
        <v>79</v>
      </c>
      <c r="E12" s="36" t="s">
        <v>71</v>
      </c>
      <c r="F12" s="36">
        <v>178284</v>
      </c>
      <c r="G12" s="36">
        <v>5516695</v>
      </c>
      <c r="H12" s="22">
        <v>43777</v>
      </c>
      <c r="I12" s="18">
        <v>0.60763888888888895</v>
      </c>
      <c r="J12" s="70">
        <v>62</v>
      </c>
      <c r="K12" s="70">
        <v>7.27</v>
      </c>
      <c r="L12" s="28">
        <f t="shared" si="1"/>
        <v>54.730000000000004</v>
      </c>
      <c r="M12" s="70">
        <v>8.4499999999999993</v>
      </c>
      <c r="N12" s="29">
        <f t="shared" si="2"/>
        <v>53.55</v>
      </c>
      <c r="O12" s="32">
        <v>16.2</v>
      </c>
      <c r="P12" s="19">
        <v>7.98</v>
      </c>
      <c r="Q12" s="74">
        <v>265</v>
      </c>
      <c r="R12" s="77">
        <v>-53.7</v>
      </c>
      <c r="S12" s="79">
        <v>2.09</v>
      </c>
      <c r="T12" s="79">
        <v>13.24</v>
      </c>
      <c r="U12" s="79">
        <v>2.48</v>
      </c>
      <c r="V12" s="79">
        <v>11</v>
      </c>
      <c r="W12" s="79">
        <v>5.82</v>
      </c>
      <c r="X12" s="79">
        <v>0.01</v>
      </c>
      <c r="Y12" s="79">
        <v>0.14000000000000001</v>
      </c>
      <c r="Z12" s="79">
        <v>3.12</v>
      </c>
      <c r="AA12" s="82">
        <v>97.2</v>
      </c>
      <c r="AB12" s="79">
        <v>1.37</v>
      </c>
      <c r="AC12" s="82">
        <v>79.7</v>
      </c>
      <c r="AD12" s="40">
        <v>156</v>
      </c>
      <c r="AE12" s="20">
        <f t="shared" si="3"/>
        <v>-0.82601548964149307</v>
      </c>
      <c r="AF12" s="20">
        <f t="shared" si="4"/>
        <v>1.7021700000000002</v>
      </c>
      <c r="AG12" s="35">
        <f t="shared" si="0"/>
        <v>1.67428</v>
      </c>
      <c r="AH12" s="41">
        <v>2E-3</v>
      </c>
      <c r="AI12" s="41" t="s">
        <v>18</v>
      </c>
      <c r="AJ12" s="41" t="s">
        <v>18</v>
      </c>
      <c r="AK12" s="41" t="s">
        <v>18</v>
      </c>
      <c r="AL12" s="41">
        <v>0.05</v>
      </c>
      <c r="AM12" s="41" t="s">
        <v>19</v>
      </c>
      <c r="AN12" s="79">
        <v>0.13</v>
      </c>
      <c r="AO12" s="41" t="s">
        <v>18</v>
      </c>
      <c r="AP12" s="41" t="s">
        <v>82</v>
      </c>
      <c r="AQ12" s="41" t="s">
        <v>13</v>
      </c>
      <c r="AR12" s="41" t="s">
        <v>18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</row>
    <row r="13" spans="1:260" x14ac:dyDescent="0.2">
      <c r="A13" s="21">
        <v>9</v>
      </c>
      <c r="B13" s="36" t="s">
        <v>106</v>
      </c>
      <c r="C13" s="17" t="s">
        <v>56</v>
      </c>
      <c r="D13" s="68" t="s">
        <v>79</v>
      </c>
      <c r="E13" s="36" t="s">
        <v>71</v>
      </c>
      <c r="F13" s="36">
        <v>683479</v>
      </c>
      <c r="G13" s="36">
        <v>5519059</v>
      </c>
      <c r="H13" s="22">
        <v>43777</v>
      </c>
      <c r="I13" s="18">
        <v>0.55555555555555558</v>
      </c>
      <c r="J13" s="70">
        <v>90</v>
      </c>
      <c r="K13" s="70">
        <v>17.8</v>
      </c>
      <c r="L13" s="28">
        <f t="shared" si="1"/>
        <v>72.2</v>
      </c>
      <c r="M13" s="70">
        <v>19.82</v>
      </c>
      <c r="N13" s="29">
        <f t="shared" si="2"/>
        <v>70.180000000000007</v>
      </c>
      <c r="O13" s="32">
        <v>14.3</v>
      </c>
      <c r="P13" s="19">
        <v>7.8</v>
      </c>
      <c r="Q13" s="74">
        <v>252</v>
      </c>
      <c r="R13" s="77">
        <v>-50</v>
      </c>
      <c r="S13" s="79">
        <v>2.5</v>
      </c>
      <c r="T13" s="79">
        <v>13.48</v>
      </c>
      <c r="U13" s="79">
        <v>3.1</v>
      </c>
      <c r="V13" s="79">
        <v>11</v>
      </c>
      <c r="W13" s="79">
        <v>5.56</v>
      </c>
      <c r="X13" s="79">
        <v>0.01</v>
      </c>
      <c r="Y13" s="79">
        <v>0.18</v>
      </c>
      <c r="Z13" s="79">
        <v>1</v>
      </c>
      <c r="AA13" s="82">
        <v>104.2</v>
      </c>
      <c r="AB13" s="79">
        <v>1.32</v>
      </c>
      <c r="AC13" s="82">
        <v>85.5</v>
      </c>
      <c r="AD13" s="40">
        <v>175</v>
      </c>
      <c r="AE13" s="20">
        <f t="shared" si="3"/>
        <v>-2.9788413883930893</v>
      </c>
      <c r="AF13" s="20">
        <f t="shared" si="4"/>
        <v>1.78278</v>
      </c>
      <c r="AG13" s="35">
        <f t="shared" si="0"/>
        <v>1.67964</v>
      </c>
      <c r="AH13" s="41">
        <v>1E-3</v>
      </c>
      <c r="AI13" s="41" t="s">
        <v>18</v>
      </c>
      <c r="AJ13" s="41" t="s">
        <v>18</v>
      </c>
      <c r="AK13" s="41" t="s">
        <v>18</v>
      </c>
      <c r="AL13" s="41">
        <v>0.03</v>
      </c>
      <c r="AM13" s="41" t="s">
        <v>19</v>
      </c>
      <c r="AN13" s="79">
        <v>0.16</v>
      </c>
      <c r="AO13" s="41" t="s">
        <v>18</v>
      </c>
      <c r="AP13" s="41" t="s">
        <v>82</v>
      </c>
      <c r="AQ13" s="41" t="s">
        <v>13</v>
      </c>
      <c r="AR13" s="41" t="s">
        <v>18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</row>
    <row r="14" spans="1:260" x14ac:dyDescent="0.2">
      <c r="A14" s="21">
        <v>10</v>
      </c>
      <c r="B14" s="36" t="s">
        <v>57</v>
      </c>
      <c r="C14" s="17" t="s">
        <v>88</v>
      </c>
      <c r="D14" s="68" t="s">
        <v>79</v>
      </c>
      <c r="E14" s="36" t="s">
        <v>71</v>
      </c>
      <c r="F14" s="36">
        <v>190413</v>
      </c>
      <c r="G14" s="36">
        <v>5516581</v>
      </c>
      <c r="H14" s="22">
        <v>43777</v>
      </c>
      <c r="I14" s="18">
        <v>0.5</v>
      </c>
      <c r="J14" s="70" t="s">
        <v>77</v>
      </c>
      <c r="K14" s="70" t="s">
        <v>77</v>
      </c>
      <c r="L14" s="28" t="s">
        <v>77</v>
      </c>
      <c r="M14" s="70" t="s">
        <v>77</v>
      </c>
      <c r="N14" s="29" t="s">
        <v>77</v>
      </c>
      <c r="O14" s="32">
        <v>14.14</v>
      </c>
      <c r="P14" s="19">
        <v>7.39</v>
      </c>
      <c r="Q14" s="74">
        <v>253</v>
      </c>
      <c r="R14" s="77">
        <v>-76.3</v>
      </c>
      <c r="S14" s="79">
        <v>2.04</v>
      </c>
      <c r="T14" s="79">
        <v>5.25</v>
      </c>
      <c r="U14" s="79">
        <v>2.72</v>
      </c>
      <c r="V14" s="79">
        <v>10</v>
      </c>
      <c r="W14" s="79">
        <v>5.09</v>
      </c>
      <c r="X14" s="79">
        <v>0.01</v>
      </c>
      <c r="Y14" s="79">
        <v>1.26</v>
      </c>
      <c r="Z14" s="79">
        <v>0.39</v>
      </c>
      <c r="AA14" s="82">
        <v>92.8</v>
      </c>
      <c r="AB14" s="79">
        <v>0.62</v>
      </c>
      <c r="AC14" s="82">
        <v>76.2</v>
      </c>
      <c r="AD14" s="40">
        <v>163</v>
      </c>
      <c r="AE14" s="20">
        <f t="shared" si="3"/>
        <v>-14.313527722817502</v>
      </c>
      <c r="AF14" s="20">
        <f t="shared" si="4"/>
        <v>1.6263899999999998</v>
      </c>
      <c r="AG14" s="35">
        <f t="shared" si="0"/>
        <v>1.2191000000000001</v>
      </c>
      <c r="AH14" s="41">
        <v>3.0000000000000001E-3</v>
      </c>
      <c r="AI14" s="41" t="s">
        <v>18</v>
      </c>
      <c r="AJ14" s="41" t="s">
        <v>18</v>
      </c>
      <c r="AK14" s="41" t="s">
        <v>18</v>
      </c>
      <c r="AL14" s="41">
        <v>7.86</v>
      </c>
      <c r="AM14" s="41" t="s">
        <v>19</v>
      </c>
      <c r="AN14" s="79">
        <v>0.72</v>
      </c>
      <c r="AO14" s="41" t="s">
        <v>18</v>
      </c>
      <c r="AP14" s="41" t="s">
        <v>82</v>
      </c>
      <c r="AQ14" s="41" t="s">
        <v>13</v>
      </c>
      <c r="AR14" s="41">
        <v>0.08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</row>
    <row r="15" spans="1:260" x14ac:dyDescent="0.2">
      <c r="A15" s="21">
        <v>11</v>
      </c>
      <c r="B15" s="36" t="s">
        <v>107</v>
      </c>
      <c r="C15" s="17" t="s">
        <v>58</v>
      </c>
      <c r="D15" s="68" t="s">
        <v>79</v>
      </c>
      <c r="E15" s="36" t="s">
        <v>71</v>
      </c>
      <c r="F15" s="36">
        <v>678037</v>
      </c>
      <c r="G15" s="36">
        <v>5532413</v>
      </c>
      <c r="H15" s="22">
        <v>43783</v>
      </c>
      <c r="I15" s="18">
        <v>0.61805555555555558</v>
      </c>
      <c r="J15" s="70">
        <v>85</v>
      </c>
      <c r="K15" s="70">
        <v>15</v>
      </c>
      <c r="L15" s="28">
        <f t="shared" si="1"/>
        <v>70</v>
      </c>
      <c r="M15" s="70">
        <v>17.260000000000002</v>
      </c>
      <c r="N15" s="29">
        <f t="shared" si="2"/>
        <v>67.739999999999995</v>
      </c>
      <c r="O15" s="32">
        <v>15.1</v>
      </c>
      <c r="P15" s="19">
        <v>7.7</v>
      </c>
      <c r="Q15" s="74">
        <v>261</v>
      </c>
      <c r="R15" s="77">
        <v>121.5</v>
      </c>
      <c r="S15" s="79">
        <v>3.14</v>
      </c>
      <c r="T15" s="79">
        <v>10.88</v>
      </c>
      <c r="U15" s="79">
        <v>2.37</v>
      </c>
      <c r="V15" s="79">
        <v>9.7899999999999991</v>
      </c>
      <c r="W15" s="79">
        <v>4.8499999999999996</v>
      </c>
      <c r="X15" s="79">
        <v>1.59</v>
      </c>
      <c r="Y15" s="79">
        <v>0.3</v>
      </c>
      <c r="Z15" s="79">
        <v>1.1299999999999999</v>
      </c>
      <c r="AA15" s="82">
        <v>78.7</v>
      </c>
      <c r="AB15" s="79">
        <v>1.05</v>
      </c>
      <c r="AC15" s="82">
        <v>64.599999999999994</v>
      </c>
      <c r="AD15" s="40">
        <v>114</v>
      </c>
      <c r="AE15" s="20">
        <f t="shared" si="3"/>
        <v>0.11220668471322943</v>
      </c>
      <c r="AF15" s="20">
        <f t="shared" si="4"/>
        <v>1.4243400000000002</v>
      </c>
      <c r="AG15" s="35">
        <f t="shared" si="0"/>
        <v>1.4275399999999998</v>
      </c>
      <c r="AH15" s="41">
        <v>1E-3</v>
      </c>
      <c r="AI15" s="41" t="s">
        <v>18</v>
      </c>
      <c r="AJ15" s="41" t="s">
        <v>18</v>
      </c>
      <c r="AK15" s="41" t="s">
        <v>18</v>
      </c>
      <c r="AL15" s="41" t="s">
        <v>18</v>
      </c>
      <c r="AM15" s="41" t="s">
        <v>19</v>
      </c>
      <c r="AN15" s="79" t="s">
        <v>18</v>
      </c>
      <c r="AO15" s="41" t="s">
        <v>18</v>
      </c>
      <c r="AP15" s="41" t="s">
        <v>82</v>
      </c>
      <c r="AQ15" s="41" t="s">
        <v>13</v>
      </c>
      <c r="AR15" s="41" t="s">
        <v>18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</row>
    <row r="16" spans="1:260" x14ac:dyDescent="0.2">
      <c r="A16" s="21">
        <v>12</v>
      </c>
      <c r="B16" s="36" t="s">
        <v>108</v>
      </c>
      <c r="C16" s="17" t="s">
        <v>59</v>
      </c>
      <c r="D16" s="68" t="s">
        <v>79</v>
      </c>
      <c r="E16" s="36" t="s">
        <v>71</v>
      </c>
      <c r="F16" s="36">
        <v>687734</v>
      </c>
      <c r="G16" s="36">
        <v>5515564</v>
      </c>
      <c r="H16" s="22">
        <v>43783</v>
      </c>
      <c r="I16" s="18">
        <v>0.53472222222222221</v>
      </c>
      <c r="J16" s="70" t="s">
        <v>77</v>
      </c>
      <c r="K16" s="70">
        <v>37.56</v>
      </c>
      <c r="L16" s="28" t="s">
        <v>77</v>
      </c>
      <c r="M16" s="70">
        <v>39.11</v>
      </c>
      <c r="N16" s="29" t="s">
        <v>77</v>
      </c>
      <c r="O16" s="32">
        <v>15.9</v>
      </c>
      <c r="P16" s="19">
        <v>7.6</v>
      </c>
      <c r="Q16" s="74">
        <v>334</v>
      </c>
      <c r="R16" s="77">
        <f>-127.7</f>
        <v>-127.7</v>
      </c>
      <c r="S16" s="79">
        <v>2.14</v>
      </c>
      <c r="T16" s="79">
        <v>17.18</v>
      </c>
      <c r="U16" s="79">
        <v>3.54</v>
      </c>
      <c r="V16" s="79">
        <v>13</v>
      </c>
      <c r="W16" s="79">
        <v>8.52</v>
      </c>
      <c r="X16" s="79">
        <v>0.06</v>
      </c>
      <c r="Y16" s="79">
        <v>0.42</v>
      </c>
      <c r="Z16" s="79">
        <v>0.36</v>
      </c>
      <c r="AA16" s="82">
        <v>131</v>
      </c>
      <c r="AB16" s="79">
        <v>1.61</v>
      </c>
      <c r="AC16" s="82">
        <v>107.4</v>
      </c>
      <c r="AD16" s="40">
        <v>152</v>
      </c>
      <c r="AE16" s="20">
        <f t="shared" si="3"/>
        <v>-0.19650828628871556</v>
      </c>
      <c r="AF16" s="20">
        <f t="shared" si="4"/>
        <v>2.2052499999999999</v>
      </c>
      <c r="AG16" s="35">
        <f t="shared" si="0"/>
        <v>2.1966000000000001</v>
      </c>
      <c r="AH16" s="41">
        <v>4.0000000000000001E-3</v>
      </c>
      <c r="AI16" s="41" t="s">
        <v>18</v>
      </c>
      <c r="AJ16" s="41" t="s">
        <v>18</v>
      </c>
      <c r="AK16" s="41" t="s">
        <v>18</v>
      </c>
      <c r="AL16" s="41">
        <v>0.71</v>
      </c>
      <c r="AM16" s="41" t="s">
        <v>19</v>
      </c>
      <c r="AN16" s="79">
        <v>0.51</v>
      </c>
      <c r="AO16" s="41" t="s">
        <v>18</v>
      </c>
      <c r="AP16" s="41" t="s">
        <v>82</v>
      </c>
      <c r="AQ16" s="41" t="s">
        <v>13</v>
      </c>
      <c r="AR16" s="41" t="s">
        <v>18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</row>
    <row r="17" spans="1:260" x14ac:dyDescent="0.2">
      <c r="A17" s="21">
        <v>13</v>
      </c>
      <c r="B17" s="36" t="s">
        <v>60</v>
      </c>
      <c r="C17" s="17" t="s">
        <v>89</v>
      </c>
      <c r="D17" s="68" t="s">
        <v>79</v>
      </c>
      <c r="E17" s="36" t="s">
        <v>71</v>
      </c>
      <c r="F17" s="36">
        <v>681238</v>
      </c>
      <c r="G17" s="36">
        <v>5540819</v>
      </c>
      <c r="H17" s="22">
        <v>43787</v>
      </c>
      <c r="I17" s="18">
        <v>0.60972222222222217</v>
      </c>
      <c r="J17" s="70">
        <v>80</v>
      </c>
      <c r="K17" s="70">
        <v>16.22</v>
      </c>
      <c r="L17" s="28">
        <f t="shared" si="1"/>
        <v>63.78</v>
      </c>
      <c r="M17" s="70">
        <v>16.5</v>
      </c>
      <c r="N17" s="29">
        <f t="shared" si="2"/>
        <v>63.5</v>
      </c>
      <c r="O17" s="32">
        <v>16.2</v>
      </c>
      <c r="P17" s="19">
        <v>6.7</v>
      </c>
      <c r="Q17" s="74">
        <v>260</v>
      </c>
      <c r="R17" s="77">
        <v>6.9</v>
      </c>
      <c r="S17" s="79">
        <v>3.05</v>
      </c>
      <c r="T17" s="79">
        <v>7.15</v>
      </c>
      <c r="U17" s="79">
        <v>2.37</v>
      </c>
      <c r="V17" s="79">
        <v>8.99</v>
      </c>
      <c r="W17" s="79">
        <v>3.58</v>
      </c>
      <c r="X17" s="79">
        <v>4.21</v>
      </c>
      <c r="Y17" s="79">
        <v>0.02</v>
      </c>
      <c r="Z17" s="79">
        <v>1.06</v>
      </c>
      <c r="AA17" s="82">
        <v>51.6</v>
      </c>
      <c r="AB17" s="79">
        <v>0.39</v>
      </c>
      <c r="AC17" s="82">
        <v>42.4</v>
      </c>
      <c r="AD17" s="40">
        <v>94</v>
      </c>
      <c r="AE17" s="20">
        <f t="shared" si="3"/>
        <v>5.329625604035213</v>
      </c>
      <c r="AF17" s="20">
        <f t="shared" si="4"/>
        <v>1.0060100000000001</v>
      </c>
      <c r="AG17" s="35">
        <f t="shared" si="0"/>
        <v>1.1192800000000001</v>
      </c>
      <c r="AH17" s="41" t="s">
        <v>13</v>
      </c>
      <c r="AI17" s="41" t="s">
        <v>18</v>
      </c>
      <c r="AJ17" s="41" t="s">
        <v>18</v>
      </c>
      <c r="AK17" s="41" t="s">
        <v>18</v>
      </c>
      <c r="AL17" s="41" t="s">
        <v>18</v>
      </c>
      <c r="AM17" s="41" t="s">
        <v>19</v>
      </c>
      <c r="AN17" s="79" t="s">
        <v>18</v>
      </c>
      <c r="AO17" s="41" t="s">
        <v>18</v>
      </c>
      <c r="AP17" s="41" t="s">
        <v>82</v>
      </c>
      <c r="AQ17" s="41" t="s">
        <v>13</v>
      </c>
      <c r="AR17" s="41" t="s">
        <v>18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1:260" x14ac:dyDescent="0.2">
      <c r="A18" s="21">
        <v>14</v>
      </c>
      <c r="B18" s="36" t="s">
        <v>109</v>
      </c>
      <c r="C18" s="17" t="s">
        <v>61</v>
      </c>
      <c r="D18" s="68" t="s">
        <v>79</v>
      </c>
      <c r="E18" s="36" t="s">
        <v>72</v>
      </c>
      <c r="F18" s="36">
        <v>689845</v>
      </c>
      <c r="G18" s="36">
        <v>5540173</v>
      </c>
      <c r="H18" s="22">
        <v>43788</v>
      </c>
      <c r="I18" s="18">
        <v>0.59722222222222221</v>
      </c>
      <c r="J18" s="70">
        <v>100</v>
      </c>
      <c r="K18" s="70">
        <v>19.7</v>
      </c>
      <c r="L18" s="28">
        <f t="shared" si="1"/>
        <v>80.3</v>
      </c>
      <c r="M18" s="70">
        <v>21.5</v>
      </c>
      <c r="N18" s="29">
        <f t="shared" si="2"/>
        <v>78.5</v>
      </c>
      <c r="O18" s="32">
        <v>14.1</v>
      </c>
      <c r="P18" s="19">
        <v>7.2</v>
      </c>
      <c r="Q18" s="74">
        <v>104</v>
      </c>
      <c r="R18" s="77">
        <v>52.2</v>
      </c>
      <c r="S18" s="79">
        <v>5.24</v>
      </c>
      <c r="T18" s="79">
        <v>6.33</v>
      </c>
      <c r="U18" s="79">
        <v>1.3</v>
      </c>
      <c r="V18" s="79">
        <v>9.01</v>
      </c>
      <c r="W18" s="79">
        <v>3.56</v>
      </c>
      <c r="X18" s="79">
        <v>6.27</v>
      </c>
      <c r="Y18" s="79">
        <v>0.02</v>
      </c>
      <c r="Z18" s="79">
        <v>2.61</v>
      </c>
      <c r="AA18" s="82">
        <v>47.7</v>
      </c>
      <c r="AB18" s="79">
        <v>0.18</v>
      </c>
      <c r="AC18" s="82">
        <v>39.1</v>
      </c>
      <c r="AD18" s="40">
        <v>144</v>
      </c>
      <c r="AE18" s="20">
        <f t="shared" si="3"/>
        <v>-0.63074988105724861</v>
      </c>
      <c r="AF18" s="20">
        <f t="shared" si="4"/>
        <v>1.06813</v>
      </c>
      <c r="AG18" s="35">
        <f t="shared" si="0"/>
        <v>1.05474</v>
      </c>
      <c r="AH18" s="41" t="s">
        <v>13</v>
      </c>
      <c r="AI18" s="41" t="s">
        <v>18</v>
      </c>
      <c r="AJ18" s="41" t="s">
        <v>18</v>
      </c>
      <c r="AK18" s="41" t="s">
        <v>18</v>
      </c>
      <c r="AL18" s="41" t="s">
        <v>18</v>
      </c>
      <c r="AM18" s="41" t="s">
        <v>19</v>
      </c>
      <c r="AN18" s="79" t="s">
        <v>18</v>
      </c>
      <c r="AO18" s="41" t="s">
        <v>18</v>
      </c>
      <c r="AP18" s="41" t="s">
        <v>82</v>
      </c>
      <c r="AQ18" s="41" t="s">
        <v>13</v>
      </c>
      <c r="AR18" s="41">
        <v>0.01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</row>
    <row r="19" spans="1:260" x14ac:dyDescent="0.2">
      <c r="A19" s="21">
        <v>15</v>
      </c>
      <c r="B19" s="36" t="s">
        <v>62</v>
      </c>
      <c r="C19" s="17" t="s">
        <v>90</v>
      </c>
      <c r="D19" s="68" t="s">
        <v>79</v>
      </c>
      <c r="E19" s="36" t="s">
        <v>71</v>
      </c>
      <c r="F19" s="36">
        <v>694594</v>
      </c>
      <c r="G19" s="36">
        <v>5525155</v>
      </c>
      <c r="H19" s="22">
        <v>43797</v>
      </c>
      <c r="I19" s="18">
        <v>0.57638888888888895</v>
      </c>
      <c r="J19" s="70">
        <v>100</v>
      </c>
      <c r="K19" s="70">
        <v>11.3</v>
      </c>
      <c r="L19" s="28">
        <f t="shared" si="1"/>
        <v>88.7</v>
      </c>
      <c r="M19" s="70">
        <v>12.79</v>
      </c>
      <c r="N19" s="23"/>
      <c r="O19" s="32">
        <v>13.2</v>
      </c>
      <c r="P19" s="19">
        <v>7.4</v>
      </c>
      <c r="Q19" s="74">
        <v>242</v>
      </c>
      <c r="R19" s="77">
        <v>78.8</v>
      </c>
      <c r="S19" s="79">
        <v>14.36</v>
      </c>
      <c r="T19" s="79">
        <v>36.35</v>
      </c>
      <c r="U19" s="79">
        <v>2.23</v>
      </c>
      <c r="V19" s="79">
        <v>14</v>
      </c>
      <c r="W19" s="79">
        <v>2.0099999999999998</v>
      </c>
      <c r="X19" s="79">
        <v>3.07</v>
      </c>
      <c r="Y19" s="79">
        <v>0.28000000000000003</v>
      </c>
      <c r="Z19" s="79">
        <v>5.87</v>
      </c>
      <c r="AA19" s="82">
        <v>114.4</v>
      </c>
      <c r="AB19" s="79">
        <v>1.6</v>
      </c>
      <c r="AC19" s="82">
        <v>93.8</v>
      </c>
      <c r="AD19" s="40">
        <v>146</v>
      </c>
      <c r="AE19" s="20">
        <f t="shared" si="3"/>
        <v>1.7001776184610302</v>
      </c>
      <c r="AF19" s="20">
        <f t="shared" si="4"/>
        <v>2.4378700000000002</v>
      </c>
      <c r="AG19" s="35">
        <f t="shared" si="0"/>
        <v>2.5222000000000002</v>
      </c>
      <c r="AH19" s="41" t="s">
        <v>13</v>
      </c>
      <c r="AI19" s="41" t="s">
        <v>18</v>
      </c>
      <c r="AJ19" s="41" t="s">
        <v>18</v>
      </c>
      <c r="AK19" s="41">
        <v>0.02</v>
      </c>
      <c r="AL19" s="41">
        <v>0.21</v>
      </c>
      <c r="AM19" s="41" t="s">
        <v>19</v>
      </c>
      <c r="AN19" s="79" t="s">
        <v>18</v>
      </c>
      <c r="AO19" s="41" t="s">
        <v>18</v>
      </c>
      <c r="AP19" s="41" t="s">
        <v>82</v>
      </c>
      <c r="AQ19" s="41" t="s">
        <v>13</v>
      </c>
      <c r="AR19" s="41">
        <v>0.06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</row>
    <row r="20" spans="1:260" x14ac:dyDescent="0.2">
      <c r="A20" s="21">
        <v>16</v>
      </c>
      <c r="B20" s="36" t="s">
        <v>110</v>
      </c>
      <c r="C20" s="17" t="s">
        <v>63</v>
      </c>
      <c r="D20" s="68" t="s">
        <v>79</v>
      </c>
      <c r="E20" s="36" t="s">
        <v>71</v>
      </c>
      <c r="F20" s="36">
        <v>695968</v>
      </c>
      <c r="G20" s="36">
        <v>5535662</v>
      </c>
      <c r="H20" s="22">
        <v>43797</v>
      </c>
      <c r="I20" s="18">
        <v>0.40972222222222227</v>
      </c>
      <c r="J20" s="70">
        <v>100</v>
      </c>
      <c r="K20" s="70">
        <v>19.7</v>
      </c>
      <c r="L20" s="28">
        <f t="shared" si="1"/>
        <v>80.3</v>
      </c>
      <c r="M20" s="70">
        <v>21</v>
      </c>
      <c r="N20" s="23">
        <f t="shared" ref="N20:N32" si="5">J20-M20</f>
        <v>79</v>
      </c>
      <c r="O20" s="32">
        <v>13.2</v>
      </c>
      <c r="P20" s="19">
        <v>7.2</v>
      </c>
      <c r="Q20" s="74">
        <v>182</v>
      </c>
      <c r="R20" s="77">
        <v>111.2</v>
      </c>
      <c r="S20" s="79">
        <v>6</v>
      </c>
      <c r="T20" s="79">
        <v>7.33</v>
      </c>
      <c r="U20" s="79">
        <v>1.69</v>
      </c>
      <c r="V20" s="79">
        <v>23</v>
      </c>
      <c r="W20" s="79">
        <v>6.47</v>
      </c>
      <c r="X20" s="79">
        <v>10.06</v>
      </c>
      <c r="Y20" s="79">
        <v>0.02</v>
      </c>
      <c r="Z20" s="79">
        <v>3.55</v>
      </c>
      <c r="AA20" s="82">
        <v>93.5</v>
      </c>
      <c r="AB20" s="79">
        <v>0.36</v>
      </c>
      <c r="AC20" s="82">
        <v>76.7</v>
      </c>
      <c r="AD20" s="40">
        <v>116</v>
      </c>
      <c r="AE20" s="20">
        <f t="shared" si="3"/>
        <v>3.6043901537869769</v>
      </c>
      <c r="AF20" s="20">
        <f t="shared" si="4"/>
        <v>1.9045700000000001</v>
      </c>
      <c r="AG20" s="35">
        <f t="shared" si="0"/>
        <v>2.0470000000000002</v>
      </c>
      <c r="AH20" s="41">
        <v>2E-3</v>
      </c>
      <c r="AI20" s="41" t="s">
        <v>18</v>
      </c>
      <c r="AJ20" s="41" t="s">
        <v>18</v>
      </c>
      <c r="AK20" s="41" t="s">
        <v>18</v>
      </c>
      <c r="AL20" s="41" t="s">
        <v>18</v>
      </c>
      <c r="AM20" s="41" t="s">
        <v>19</v>
      </c>
      <c r="AN20" s="79" t="s">
        <v>18</v>
      </c>
      <c r="AO20" s="41" t="s">
        <v>18</v>
      </c>
      <c r="AP20" s="41" t="s">
        <v>82</v>
      </c>
      <c r="AQ20" s="41" t="s">
        <v>13</v>
      </c>
      <c r="AR20" s="41" t="s">
        <v>18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7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7"/>
    </row>
    <row r="21" spans="1:260" x14ac:dyDescent="0.2">
      <c r="A21" s="21">
        <v>17</v>
      </c>
      <c r="B21" s="36" t="s">
        <v>111</v>
      </c>
      <c r="C21" s="17" t="s">
        <v>91</v>
      </c>
      <c r="D21" s="68" t="s">
        <v>79</v>
      </c>
      <c r="E21" s="36" t="s">
        <v>71</v>
      </c>
      <c r="F21" s="36">
        <v>684268</v>
      </c>
      <c r="G21" s="36">
        <v>5523394</v>
      </c>
      <c r="H21" s="22">
        <v>43782</v>
      </c>
      <c r="I21" s="18">
        <v>0.51041666666666663</v>
      </c>
      <c r="J21" s="70" t="s">
        <v>77</v>
      </c>
      <c r="K21" s="70">
        <v>4</v>
      </c>
      <c r="L21" s="28" t="s">
        <v>77</v>
      </c>
      <c r="M21" s="70">
        <v>4.66</v>
      </c>
      <c r="N21" s="23" t="s">
        <v>77</v>
      </c>
      <c r="O21" s="32">
        <v>13.4</v>
      </c>
      <c r="P21" s="19">
        <v>7.2</v>
      </c>
      <c r="Q21" s="74">
        <v>224</v>
      </c>
      <c r="R21" s="77">
        <v>-99.8</v>
      </c>
      <c r="S21" s="79">
        <v>4.63</v>
      </c>
      <c r="T21" s="79">
        <v>5.0999999999999996</v>
      </c>
      <c r="U21" s="79">
        <v>3.17</v>
      </c>
      <c r="V21" s="79">
        <v>7.94</v>
      </c>
      <c r="W21" s="79">
        <v>7.33</v>
      </c>
      <c r="X21" s="79">
        <v>0.04</v>
      </c>
      <c r="Y21" s="79">
        <v>0.65</v>
      </c>
      <c r="Z21" s="79">
        <v>3.33</v>
      </c>
      <c r="AA21" s="82">
        <v>64.599999999999994</v>
      </c>
      <c r="AB21" s="79">
        <v>0.76</v>
      </c>
      <c r="AC21" s="82">
        <v>53</v>
      </c>
      <c r="AD21" s="40">
        <v>128</v>
      </c>
      <c r="AE21" s="20">
        <f t="shared" si="3"/>
        <v>1.0438284032832623</v>
      </c>
      <c r="AF21" s="20">
        <f t="shared" si="4"/>
        <v>1.2779199999999999</v>
      </c>
      <c r="AG21" s="35">
        <f t="shared" si="0"/>
        <v>1.30488</v>
      </c>
      <c r="AH21" s="41">
        <v>1E-3</v>
      </c>
      <c r="AI21" s="41" t="s">
        <v>18</v>
      </c>
      <c r="AJ21" s="41" t="s">
        <v>18</v>
      </c>
      <c r="AK21" s="41">
        <v>0.05</v>
      </c>
      <c r="AL21" s="41">
        <v>1.49</v>
      </c>
      <c r="AM21" s="41" t="s">
        <v>19</v>
      </c>
      <c r="AN21" s="79">
        <v>0.4</v>
      </c>
      <c r="AO21" s="41" t="s">
        <v>18</v>
      </c>
      <c r="AP21" s="41" t="s">
        <v>82</v>
      </c>
      <c r="AQ21" s="41" t="s">
        <v>13</v>
      </c>
      <c r="AR21" s="41">
        <v>0.05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</row>
    <row r="22" spans="1:260" x14ac:dyDescent="0.2">
      <c r="A22" s="21">
        <v>18</v>
      </c>
      <c r="B22" s="36" t="s">
        <v>112</v>
      </c>
      <c r="C22" s="17" t="s">
        <v>92</v>
      </c>
      <c r="D22" s="68" t="s">
        <v>79</v>
      </c>
      <c r="E22" s="36" t="s">
        <v>73</v>
      </c>
      <c r="F22" s="36">
        <v>686265</v>
      </c>
      <c r="G22" s="36">
        <v>5548347</v>
      </c>
      <c r="H22" s="22">
        <v>43798</v>
      </c>
      <c r="I22" s="18">
        <v>0.69444444444444453</v>
      </c>
      <c r="J22" s="70" t="s">
        <v>77</v>
      </c>
      <c r="K22" s="70">
        <v>5.0199999999999996</v>
      </c>
      <c r="L22" s="28" t="s">
        <v>77</v>
      </c>
      <c r="M22" s="70">
        <v>5.62</v>
      </c>
      <c r="N22" s="23" t="s">
        <v>77</v>
      </c>
      <c r="O22" s="32">
        <v>13.2</v>
      </c>
      <c r="P22" s="19">
        <v>7.2</v>
      </c>
      <c r="Q22" s="74">
        <v>158</v>
      </c>
      <c r="R22" s="77">
        <v>140.5</v>
      </c>
      <c r="S22" s="79">
        <v>6.19</v>
      </c>
      <c r="T22" s="79">
        <v>6.57</v>
      </c>
      <c r="U22" s="79">
        <v>2.0499999999999998</v>
      </c>
      <c r="V22" s="79">
        <v>9.52</v>
      </c>
      <c r="W22" s="79">
        <v>4.3600000000000003</v>
      </c>
      <c r="X22" s="79">
        <v>7.87</v>
      </c>
      <c r="Y22" s="79">
        <v>0.02</v>
      </c>
      <c r="Z22" s="79">
        <v>3.21</v>
      </c>
      <c r="AA22" s="82">
        <v>51</v>
      </c>
      <c r="AB22" s="79">
        <v>0.39</v>
      </c>
      <c r="AC22" s="82">
        <v>41.9</v>
      </c>
      <c r="AD22" s="40">
        <v>97</v>
      </c>
      <c r="AE22" s="20">
        <f t="shared" si="3"/>
        <v>-0.51354941326768189</v>
      </c>
      <c r="AF22" s="20">
        <f t="shared" si="4"/>
        <v>1.18804</v>
      </c>
      <c r="AG22" s="35">
        <f t="shared" si="0"/>
        <v>1.1758999999999999</v>
      </c>
      <c r="AH22" s="41" t="s">
        <v>13</v>
      </c>
      <c r="AI22" s="41" t="s">
        <v>18</v>
      </c>
      <c r="AJ22" s="41" t="s">
        <v>18</v>
      </c>
      <c r="AK22" s="41" t="s">
        <v>18</v>
      </c>
      <c r="AL22" s="41">
        <v>0.02</v>
      </c>
      <c r="AM22" s="41" t="s">
        <v>19</v>
      </c>
      <c r="AN22" s="79" t="s">
        <v>18</v>
      </c>
      <c r="AO22" s="41" t="s">
        <v>18</v>
      </c>
      <c r="AP22" s="41" t="s">
        <v>82</v>
      </c>
      <c r="AQ22" s="41" t="s">
        <v>13</v>
      </c>
      <c r="AR22" s="41">
        <v>0.02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</row>
    <row r="23" spans="1:260" x14ac:dyDescent="0.2">
      <c r="A23" s="21">
        <v>19</v>
      </c>
      <c r="B23" s="36" t="s">
        <v>113</v>
      </c>
      <c r="C23" s="17" t="s">
        <v>85</v>
      </c>
      <c r="D23" s="68" t="s">
        <v>79</v>
      </c>
      <c r="E23" s="36" t="s">
        <v>73</v>
      </c>
      <c r="F23" s="36">
        <v>701989</v>
      </c>
      <c r="G23" s="36">
        <v>5528044</v>
      </c>
      <c r="H23" s="22">
        <v>43798</v>
      </c>
      <c r="I23" s="18">
        <v>0.60416666666666663</v>
      </c>
      <c r="J23" s="70">
        <v>105</v>
      </c>
      <c r="K23" s="70" t="s">
        <v>77</v>
      </c>
      <c r="L23" s="28" t="s">
        <v>77</v>
      </c>
      <c r="M23" s="70" t="s">
        <v>77</v>
      </c>
      <c r="N23" s="23" t="s">
        <v>77</v>
      </c>
      <c r="O23" s="32">
        <v>13.58</v>
      </c>
      <c r="P23" s="19">
        <v>7.65</v>
      </c>
      <c r="Q23" s="74">
        <v>153</v>
      </c>
      <c r="R23" s="77">
        <v>99.5</v>
      </c>
      <c r="S23" s="79">
        <v>5.41</v>
      </c>
      <c r="T23" s="79">
        <v>7.02</v>
      </c>
      <c r="U23" s="79">
        <v>2.64</v>
      </c>
      <c r="V23" s="79">
        <v>9.93</v>
      </c>
      <c r="W23" s="79">
        <v>3.84</v>
      </c>
      <c r="X23" s="79">
        <v>6.31</v>
      </c>
      <c r="Y23" s="79">
        <v>0.02</v>
      </c>
      <c r="Z23" s="79">
        <v>6.36</v>
      </c>
      <c r="AA23" s="82">
        <v>53.5</v>
      </c>
      <c r="AB23" s="79">
        <v>0.37</v>
      </c>
      <c r="AC23" s="82">
        <v>43.9</v>
      </c>
      <c r="AD23" s="40">
        <v>96</v>
      </c>
      <c r="AE23" s="20">
        <f t="shared" si="3"/>
        <v>-2.3919673900996297</v>
      </c>
      <c r="AF23" s="20">
        <f t="shared" si="4"/>
        <v>1.2471700000000001</v>
      </c>
      <c r="AG23" s="35">
        <f t="shared" si="0"/>
        <v>1.1889000000000001</v>
      </c>
      <c r="AH23" s="41" t="s">
        <v>13</v>
      </c>
      <c r="AI23" s="41" t="s">
        <v>18</v>
      </c>
      <c r="AJ23" s="41" t="s">
        <v>18</v>
      </c>
      <c r="AK23" s="41" t="s">
        <v>18</v>
      </c>
      <c r="AL23" s="41" t="s">
        <v>18</v>
      </c>
      <c r="AM23" s="41" t="s">
        <v>19</v>
      </c>
      <c r="AN23" s="79" t="s">
        <v>18</v>
      </c>
      <c r="AO23" s="41" t="s">
        <v>18</v>
      </c>
      <c r="AP23" s="41" t="s">
        <v>82</v>
      </c>
      <c r="AQ23" s="41" t="s">
        <v>13</v>
      </c>
      <c r="AR23" s="41" t="s">
        <v>18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</row>
    <row r="24" spans="1:260" x14ac:dyDescent="0.2">
      <c r="A24" s="21">
        <v>20</v>
      </c>
      <c r="B24" s="36" t="s">
        <v>114</v>
      </c>
      <c r="C24" s="17" t="s">
        <v>64</v>
      </c>
      <c r="D24" s="68" t="s">
        <v>79</v>
      </c>
      <c r="E24" s="36" t="s">
        <v>71</v>
      </c>
      <c r="F24" s="36">
        <v>701989</v>
      </c>
      <c r="G24" s="36">
        <v>5528044</v>
      </c>
      <c r="H24" s="22">
        <v>43798</v>
      </c>
      <c r="I24" s="18">
        <v>0.52083333333333337</v>
      </c>
      <c r="J24" s="70">
        <v>100</v>
      </c>
      <c r="K24" s="70">
        <v>14.99</v>
      </c>
      <c r="L24" s="28">
        <f t="shared" si="1"/>
        <v>85.01</v>
      </c>
      <c r="M24" s="70">
        <v>15.74</v>
      </c>
      <c r="N24" s="23">
        <f t="shared" si="5"/>
        <v>84.26</v>
      </c>
      <c r="O24" s="32">
        <v>14.69</v>
      </c>
      <c r="P24" s="19">
        <v>7.63</v>
      </c>
      <c r="Q24" s="74">
        <v>200</v>
      </c>
      <c r="R24" s="77">
        <v>-85.9</v>
      </c>
      <c r="S24" s="79">
        <v>4.6399999999999997</v>
      </c>
      <c r="T24" s="79">
        <v>13.33</v>
      </c>
      <c r="U24" s="79">
        <v>3.13</v>
      </c>
      <c r="V24" s="79">
        <v>10</v>
      </c>
      <c r="W24" s="79">
        <v>6.39</v>
      </c>
      <c r="X24" s="79">
        <v>5.87</v>
      </c>
      <c r="Y24" s="79">
        <v>0.28000000000000003</v>
      </c>
      <c r="Z24" s="79">
        <v>2.33</v>
      </c>
      <c r="AA24" s="82">
        <v>94.4</v>
      </c>
      <c r="AB24" s="79">
        <v>0.34</v>
      </c>
      <c r="AC24" s="82">
        <v>77.400000000000006</v>
      </c>
      <c r="AD24" s="40">
        <v>138</v>
      </c>
      <c r="AE24" s="20">
        <f t="shared" si="3"/>
        <v>-3.1603891030539399</v>
      </c>
      <c r="AF24" s="20">
        <f t="shared" si="4"/>
        <v>1.8023100000000003</v>
      </c>
      <c r="AG24" s="35">
        <f t="shared" si="0"/>
        <v>1.6918799999999998</v>
      </c>
      <c r="AH24" s="41">
        <v>4.0000000000000001E-3</v>
      </c>
      <c r="AI24" s="41" t="s">
        <v>18</v>
      </c>
      <c r="AJ24" s="41" t="s">
        <v>18</v>
      </c>
      <c r="AK24" s="41">
        <v>7.0000000000000007E-2</v>
      </c>
      <c r="AL24" s="41">
        <v>3.55</v>
      </c>
      <c r="AM24" s="41" t="s">
        <v>19</v>
      </c>
      <c r="AN24" s="79">
        <v>0.56000000000000005</v>
      </c>
      <c r="AO24" s="41" t="s">
        <v>18</v>
      </c>
      <c r="AP24" s="41" t="s">
        <v>82</v>
      </c>
      <c r="AQ24" s="41" t="s">
        <v>13</v>
      </c>
      <c r="AR24" s="41">
        <v>0.1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</row>
    <row r="25" spans="1:260" x14ac:dyDescent="0.2">
      <c r="A25" s="21">
        <v>21</v>
      </c>
      <c r="B25" s="36" t="s">
        <v>94</v>
      </c>
      <c r="C25" s="17" t="s">
        <v>93</v>
      </c>
      <c r="D25" s="68" t="s">
        <v>79</v>
      </c>
      <c r="E25" s="36" t="s">
        <v>73</v>
      </c>
      <c r="F25" s="36">
        <v>180704</v>
      </c>
      <c r="G25" s="36">
        <v>5540740</v>
      </c>
      <c r="H25" s="22">
        <v>43798</v>
      </c>
      <c r="I25" s="18">
        <v>0.65069444444444446</v>
      </c>
      <c r="J25" s="70">
        <v>87</v>
      </c>
      <c r="K25" s="70">
        <v>22.84</v>
      </c>
      <c r="L25" s="28">
        <f t="shared" si="1"/>
        <v>64.16</v>
      </c>
      <c r="M25" s="70">
        <v>23.4</v>
      </c>
      <c r="N25" s="23">
        <f t="shared" si="5"/>
        <v>63.6</v>
      </c>
      <c r="O25" s="32">
        <v>12.4</v>
      </c>
      <c r="P25" s="19">
        <v>7.4</v>
      </c>
      <c r="Q25" s="74">
        <v>209</v>
      </c>
      <c r="R25" s="77">
        <v>125.6</v>
      </c>
      <c r="S25" s="79">
        <v>5.31</v>
      </c>
      <c r="T25" s="79">
        <v>7.97</v>
      </c>
      <c r="U25" s="79">
        <v>1.59</v>
      </c>
      <c r="V25" s="79">
        <v>9.9700000000000006</v>
      </c>
      <c r="W25" s="79">
        <v>4.49</v>
      </c>
      <c r="X25" s="79">
        <v>10.53</v>
      </c>
      <c r="Y25" s="79">
        <v>0.02</v>
      </c>
      <c r="Z25" s="79">
        <v>3.52</v>
      </c>
      <c r="AA25" s="82">
        <v>56</v>
      </c>
      <c r="AB25" s="79">
        <v>0.34</v>
      </c>
      <c r="AC25" s="82">
        <v>45.9</v>
      </c>
      <c r="AD25" s="40">
        <v>112</v>
      </c>
      <c r="AE25" s="20">
        <f t="shared" si="3"/>
        <v>-1.3024284291662431</v>
      </c>
      <c r="AF25" s="20">
        <f t="shared" si="4"/>
        <v>1.29192</v>
      </c>
      <c r="AG25" s="35">
        <f t="shared" si="0"/>
        <v>1.2586999999999999</v>
      </c>
      <c r="AH25" s="41" t="s">
        <v>13</v>
      </c>
      <c r="AI25" s="41" t="s">
        <v>18</v>
      </c>
      <c r="AJ25" s="41" t="s">
        <v>18</v>
      </c>
      <c r="AK25" s="41" t="s">
        <v>18</v>
      </c>
      <c r="AL25" s="41" t="s">
        <v>18</v>
      </c>
      <c r="AM25" s="41" t="s">
        <v>19</v>
      </c>
      <c r="AN25" s="79" t="s">
        <v>18</v>
      </c>
      <c r="AO25" s="41" t="s">
        <v>18</v>
      </c>
      <c r="AP25" s="41" t="s">
        <v>82</v>
      </c>
      <c r="AQ25" s="41" t="s">
        <v>13</v>
      </c>
      <c r="AR25" s="41" t="s">
        <v>18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</row>
    <row r="26" spans="1:260" x14ac:dyDescent="0.2">
      <c r="A26" s="21">
        <v>22</v>
      </c>
      <c r="B26" s="36" t="s">
        <v>115</v>
      </c>
      <c r="C26" s="17" t="s">
        <v>65</v>
      </c>
      <c r="D26" s="68" t="s">
        <v>79</v>
      </c>
      <c r="E26" s="36" t="s">
        <v>73</v>
      </c>
      <c r="F26" s="36">
        <v>683741</v>
      </c>
      <c r="G26" s="36">
        <v>5546949</v>
      </c>
      <c r="H26" s="22">
        <v>43801</v>
      </c>
      <c r="I26" s="18">
        <v>0.63888888888888895</v>
      </c>
      <c r="J26" s="70" t="s">
        <v>118</v>
      </c>
      <c r="K26" s="70">
        <v>8.67</v>
      </c>
      <c r="L26" s="28" t="s">
        <v>83</v>
      </c>
      <c r="M26" s="70">
        <v>11.4</v>
      </c>
      <c r="N26" s="23" t="s">
        <v>119</v>
      </c>
      <c r="O26" s="32">
        <v>14.7</v>
      </c>
      <c r="P26" s="19">
        <v>7.18</v>
      </c>
      <c r="Q26" s="74">
        <v>180</v>
      </c>
      <c r="R26" s="77">
        <v>100.7</v>
      </c>
      <c r="S26" s="79">
        <v>4.99</v>
      </c>
      <c r="T26" s="79">
        <v>6.08</v>
      </c>
      <c r="U26" s="79">
        <v>1.7</v>
      </c>
      <c r="V26" s="79">
        <v>8.01</v>
      </c>
      <c r="W26" s="79">
        <v>3.44</v>
      </c>
      <c r="X26" s="79">
        <v>1.94</v>
      </c>
      <c r="Y26" s="79">
        <v>0.02</v>
      </c>
      <c r="Z26" s="79">
        <v>2.84</v>
      </c>
      <c r="AA26" s="82">
        <v>46.1</v>
      </c>
      <c r="AB26" s="79">
        <v>0.14000000000000001</v>
      </c>
      <c r="AC26" s="82">
        <v>37.799999999999997</v>
      </c>
      <c r="AD26" s="40">
        <v>78</v>
      </c>
      <c r="AE26" s="20">
        <f t="shared" si="3"/>
        <v>1.2041080134762392</v>
      </c>
      <c r="AF26" s="20">
        <f t="shared" si="4"/>
        <v>0.97064000000000006</v>
      </c>
      <c r="AG26" s="35">
        <f t="shared" si="0"/>
        <v>0.99430000000000007</v>
      </c>
      <c r="AH26" s="41" t="s">
        <v>13</v>
      </c>
      <c r="AI26" s="41" t="s">
        <v>18</v>
      </c>
      <c r="AJ26" s="41" t="s">
        <v>18</v>
      </c>
      <c r="AK26" s="41" t="s">
        <v>18</v>
      </c>
      <c r="AL26" s="41">
        <v>1.26</v>
      </c>
      <c r="AM26" s="41" t="s">
        <v>19</v>
      </c>
      <c r="AN26" s="79" t="s">
        <v>18</v>
      </c>
      <c r="AO26" s="41" t="s">
        <v>18</v>
      </c>
      <c r="AP26" s="41">
        <v>5.2999999999999999E-2</v>
      </c>
      <c r="AQ26" s="41" t="s">
        <v>13</v>
      </c>
      <c r="AR26" s="41">
        <v>0.56999999999999995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</row>
    <row r="27" spans="1:260" x14ac:dyDescent="0.2">
      <c r="A27" s="21">
        <v>23</v>
      </c>
      <c r="B27" s="36" t="s">
        <v>116</v>
      </c>
      <c r="C27" s="17" t="s">
        <v>86</v>
      </c>
      <c r="D27" s="68" t="s">
        <v>95</v>
      </c>
      <c r="E27" s="36" t="s">
        <v>73</v>
      </c>
      <c r="F27" s="36">
        <v>674723</v>
      </c>
      <c r="G27" s="36">
        <v>5543860</v>
      </c>
      <c r="H27" s="22">
        <v>43801</v>
      </c>
      <c r="I27" s="18">
        <v>0.52430555555555558</v>
      </c>
      <c r="J27" s="70">
        <v>100</v>
      </c>
      <c r="K27" s="70">
        <v>17.88</v>
      </c>
      <c r="L27" s="28">
        <f t="shared" si="1"/>
        <v>82.12</v>
      </c>
      <c r="M27" s="70">
        <v>20.77</v>
      </c>
      <c r="N27" s="23">
        <f t="shared" si="5"/>
        <v>79.23</v>
      </c>
      <c r="O27" s="32">
        <v>15</v>
      </c>
      <c r="P27" s="19">
        <v>7.1</v>
      </c>
      <c r="Q27" s="74">
        <v>275</v>
      </c>
      <c r="R27" s="77">
        <v>-123.1</v>
      </c>
      <c r="S27" s="79">
        <v>3.87</v>
      </c>
      <c r="T27" s="79">
        <v>15.58</v>
      </c>
      <c r="U27" s="79">
        <v>3.1</v>
      </c>
      <c r="V27" s="79">
        <v>13</v>
      </c>
      <c r="W27" s="79">
        <v>6.54</v>
      </c>
      <c r="X27" s="79">
        <v>0.01</v>
      </c>
      <c r="Y27" s="79">
        <v>0.43</v>
      </c>
      <c r="Z27" s="79">
        <v>2.39</v>
      </c>
      <c r="AA27" s="82">
        <v>108.8</v>
      </c>
      <c r="AB27" s="79">
        <v>0.48</v>
      </c>
      <c r="AC27" s="82">
        <v>89.3</v>
      </c>
      <c r="AD27" s="40">
        <v>131</v>
      </c>
      <c r="AE27" s="20">
        <f t="shared" si="3"/>
        <v>0.61739211098628077</v>
      </c>
      <c r="AF27" s="20">
        <f t="shared" si="4"/>
        <v>1.9284399999999999</v>
      </c>
      <c r="AG27" s="35">
        <f t="shared" si="0"/>
        <v>1.9523999999999999</v>
      </c>
      <c r="AH27" s="41">
        <v>3.0000000000000001E-3</v>
      </c>
      <c r="AI27" s="41" t="s">
        <v>18</v>
      </c>
      <c r="AJ27" s="41" t="s">
        <v>18</v>
      </c>
      <c r="AK27" s="41" t="s">
        <v>18</v>
      </c>
      <c r="AL27" s="41">
        <v>3.18</v>
      </c>
      <c r="AM27" s="41" t="s">
        <v>19</v>
      </c>
      <c r="AN27" s="79">
        <v>0.61</v>
      </c>
      <c r="AO27" s="41" t="s">
        <v>18</v>
      </c>
      <c r="AP27" s="41">
        <v>3.5999999999999997E-2</v>
      </c>
      <c r="AQ27" s="41" t="s">
        <v>13</v>
      </c>
      <c r="AR27" s="41">
        <v>0.06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</row>
    <row r="28" spans="1:260" x14ac:dyDescent="0.2">
      <c r="A28" s="21">
        <v>24</v>
      </c>
      <c r="B28" s="36" t="s">
        <v>66</v>
      </c>
      <c r="C28" s="17" t="s">
        <v>96</v>
      </c>
      <c r="D28" s="16" t="s">
        <v>97</v>
      </c>
      <c r="E28" s="36" t="s">
        <v>74</v>
      </c>
      <c r="F28" s="36">
        <v>707684</v>
      </c>
      <c r="G28" s="36">
        <v>5532567</v>
      </c>
      <c r="H28" s="22">
        <v>43802</v>
      </c>
      <c r="I28" s="18">
        <v>0.69444444444444453</v>
      </c>
      <c r="J28" s="70">
        <v>40</v>
      </c>
      <c r="K28" s="70">
        <v>2.88</v>
      </c>
      <c r="L28" s="28">
        <f t="shared" si="1"/>
        <v>37.119999999999997</v>
      </c>
      <c r="M28" s="70">
        <v>5.26</v>
      </c>
      <c r="N28" s="23">
        <f t="shared" si="5"/>
        <v>34.74</v>
      </c>
      <c r="O28" s="32">
        <v>14.3</v>
      </c>
      <c r="P28" s="19">
        <v>7.2</v>
      </c>
      <c r="Q28" s="74">
        <v>361</v>
      </c>
      <c r="R28" s="77">
        <v>-97.7</v>
      </c>
      <c r="S28" s="79">
        <v>3.99</v>
      </c>
      <c r="T28" s="79">
        <v>10.84</v>
      </c>
      <c r="U28" s="79">
        <v>2.14</v>
      </c>
      <c r="V28" s="79">
        <v>11</v>
      </c>
      <c r="W28" s="79">
        <v>8.5399999999999991</v>
      </c>
      <c r="X28" s="79">
        <v>0.01</v>
      </c>
      <c r="Y28" s="79">
        <v>1.46</v>
      </c>
      <c r="Z28" s="79">
        <v>5.72</v>
      </c>
      <c r="AA28" s="82">
        <v>101.8</v>
      </c>
      <c r="AB28" s="79">
        <v>0.13</v>
      </c>
      <c r="AC28" s="82">
        <v>83.5</v>
      </c>
      <c r="AD28" s="40">
        <v>132</v>
      </c>
      <c r="AE28" s="20">
        <f t="shared" si="3"/>
        <v>-4.2854343548763776</v>
      </c>
      <c r="AF28" s="20">
        <f t="shared" si="4"/>
        <v>1.9425300000000001</v>
      </c>
      <c r="AG28" s="35">
        <f t="shared" si="0"/>
        <v>1.78288</v>
      </c>
      <c r="AH28" s="41" t="s">
        <v>13</v>
      </c>
      <c r="AI28" s="41" t="s">
        <v>18</v>
      </c>
      <c r="AJ28" s="41" t="s">
        <v>18</v>
      </c>
      <c r="AK28" s="41" t="s">
        <v>18</v>
      </c>
      <c r="AL28" s="41">
        <v>3.38</v>
      </c>
      <c r="AM28" s="41" t="s">
        <v>19</v>
      </c>
      <c r="AN28" s="79">
        <v>0.14000000000000001</v>
      </c>
      <c r="AO28" s="41" t="s">
        <v>18</v>
      </c>
      <c r="AP28" s="41" t="s">
        <v>82</v>
      </c>
      <c r="AQ28" s="41" t="s">
        <v>13</v>
      </c>
      <c r="AR28" s="41" t="s">
        <v>18</v>
      </c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</row>
    <row r="29" spans="1:260" x14ac:dyDescent="0.2">
      <c r="A29" s="21">
        <v>25</v>
      </c>
      <c r="B29" s="36" t="s">
        <v>67</v>
      </c>
      <c r="C29" s="17" t="s">
        <v>98</v>
      </c>
      <c r="D29" s="68" t="s">
        <v>79</v>
      </c>
      <c r="E29" s="36" t="s">
        <v>74</v>
      </c>
      <c r="F29" s="36">
        <v>707607</v>
      </c>
      <c r="G29" s="36">
        <v>5532550</v>
      </c>
      <c r="H29" s="22">
        <v>43802</v>
      </c>
      <c r="I29" s="18">
        <v>0.60763888888888895</v>
      </c>
      <c r="J29" s="70">
        <v>100</v>
      </c>
      <c r="K29" s="70">
        <v>11.02</v>
      </c>
      <c r="L29" s="28">
        <f t="shared" si="1"/>
        <v>88.98</v>
      </c>
      <c r="M29" s="70">
        <v>13.56</v>
      </c>
      <c r="N29" s="23">
        <f t="shared" si="5"/>
        <v>86.44</v>
      </c>
      <c r="O29" s="32">
        <v>14.7</v>
      </c>
      <c r="P29" s="19">
        <v>7.13</v>
      </c>
      <c r="Q29" s="74">
        <v>263</v>
      </c>
      <c r="R29" s="77">
        <v>106.4</v>
      </c>
      <c r="S29" s="79">
        <v>4.66</v>
      </c>
      <c r="T29" s="79">
        <v>7.53</v>
      </c>
      <c r="U29" s="79">
        <v>2.35</v>
      </c>
      <c r="V29" s="79">
        <v>13</v>
      </c>
      <c r="W29" s="79">
        <v>4.04</v>
      </c>
      <c r="X29" s="79">
        <v>6.59</v>
      </c>
      <c r="Y29" s="79">
        <v>0.02</v>
      </c>
      <c r="Z29" s="79">
        <v>3.39</v>
      </c>
      <c r="AA29" s="82">
        <v>66.400000000000006</v>
      </c>
      <c r="AB29" s="79">
        <v>0.2</v>
      </c>
      <c r="AC29" s="82">
        <v>54.5</v>
      </c>
      <c r="AD29" s="40">
        <v>110</v>
      </c>
      <c r="AE29" s="20">
        <f t="shared" si="3"/>
        <v>3.2404760951172853E-2</v>
      </c>
      <c r="AF29" s="20">
        <f t="shared" si="4"/>
        <v>1.3728099999999999</v>
      </c>
      <c r="AG29" s="35">
        <f t="shared" si="0"/>
        <v>1.3736999999999999</v>
      </c>
      <c r="AH29" s="41" t="s">
        <v>13</v>
      </c>
      <c r="AI29" s="41" t="s">
        <v>18</v>
      </c>
      <c r="AJ29" s="41" t="s">
        <v>18</v>
      </c>
      <c r="AK29" s="41" t="s">
        <v>18</v>
      </c>
      <c r="AL29" s="41" t="s">
        <v>18</v>
      </c>
      <c r="AM29" s="41" t="s">
        <v>19</v>
      </c>
      <c r="AN29" s="79" t="s">
        <v>18</v>
      </c>
      <c r="AO29" s="41" t="s">
        <v>18</v>
      </c>
      <c r="AP29" s="41" t="s">
        <v>82</v>
      </c>
      <c r="AQ29" s="41" t="s">
        <v>13</v>
      </c>
      <c r="AR29" s="41" t="s">
        <v>18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</row>
    <row r="30" spans="1:260" x14ac:dyDescent="0.2">
      <c r="A30" s="21">
        <v>26</v>
      </c>
      <c r="B30" s="135" t="s">
        <v>68</v>
      </c>
      <c r="C30" s="17" t="s">
        <v>99</v>
      </c>
      <c r="D30" s="68" t="s">
        <v>79</v>
      </c>
      <c r="E30" s="37" t="s">
        <v>71</v>
      </c>
      <c r="F30" s="39">
        <v>7000570</v>
      </c>
      <c r="G30" s="39">
        <v>5534253</v>
      </c>
      <c r="H30" s="22">
        <v>43802</v>
      </c>
      <c r="I30" s="18">
        <v>0.54513888888888895</v>
      </c>
      <c r="J30" s="71">
        <v>74</v>
      </c>
      <c r="K30" s="71">
        <v>5.47</v>
      </c>
      <c r="L30" s="28">
        <f t="shared" si="1"/>
        <v>68.53</v>
      </c>
      <c r="M30" s="71">
        <v>9.3000000000000007</v>
      </c>
      <c r="N30" s="23">
        <f t="shared" si="5"/>
        <v>64.7</v>
      </c>
      <c r="O30" s="32">
        <v>13.5</v>
      </c>
      <c r="P30" s="19">
        <v>7.14</v>
      </c>
      <c r="Q30" s="74">
        <v>279</v>
      </c>
      <c r="R30" s="77">
        <v>13.5</v>
      </c>
      <c r="S30" s="79">
        <v>5.64</v>
      </c>
      <c r="T30" s="79">
        <v>9.1999999999999993</v>
      </c>
      <c r="U30" s="79">
        <v>2.21</v>
      </c>
      <c r="V30" s="79">
        <v>18</v>
      </c>
      <c r="W30" s="79">
        <v>6.7</v>
      </c>
      <c r="X30" s="79">
        <v>6.93</v>
      </c>
      <c r="Y30" s="79">
        <v>0.02</v>
      </c>
      <c r="Z30" s="79">
        <v>3.82</v>
      </c>
      <c r="AA30" s="82">
        <v>94.1</v>
      </c>
      <c r="AB30" s="79">
        <v>0.11</v>
      </c>
      <c r="AC30" s="82">
        <v>77.2</v>
      </c>
      <c r="AD30" s="40">
        <v>127</v>
      </c>
      <c r="AE30" s="20">
        <f t="shared" si="3"/>
        <v>1.4522672936031766</v>
      </c>
      <c r="AF30" s="20">
        <f t="shared" si="4"/>
        <v>1.85693</v>
      </c>
      <c r="AG30" s="35">
        <f t="shared" si="0"/>
        <v>1.9116599999999999</v>
      </c>
      <c r="AH30" s="41" t="s">
        <v>13</v>
      </c>
      <c r="AI30" s="41" t="s">
        <v>18</v>
      </c>
      <c r="AJ30" s="41" t="s">
        <v>18</v>
      </c>
      <c r="AK30" s="41" t="s">
        <v>18</v>
      </c>
      <c r="AL30" s="41">
        <v>0.59</v>
      </c>
      <c r="AM30" s="41" t="s">
        <v>19</v>
      </c>
      <c r="AN30" s="79">
        <v>0.02</v>
      </c>
      <c r="AO30" s="41" t="s">
        <v>18</v>
      </c>
      <c r="AP30" s="41">
        <v>0.18099999999999999</v>
      </c>
      <c r="AQ30" s="41" t="s">
        <v>13</v>
      </c>
      <c r="AR30" s="41">
        <v>0.22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</row>
    <row r="31" spans="1:260" x14ac:dyDescent="0.2">
      <c r="A31" s="42">
        <v>27</v>
      </c>
      <c r="B31" s="43" t="s">
        <v>117</v>
      </c>
      <c r="C31" s="44" t="s">
        <v>69</v>
      </c>
      <c r="D31" s="69" t="s">
        <v>79</v>
      </c>
      <c r="E31" s="43" t="s">
        <v>74</v>
      </c>
      <c r="F31" s="43">
        <v>723832</v>
      </c>
      <c r="G31" s="43">
        <v>5555249</v>
      </c>
      <c r="H31" s="45">
        <v>43803</v>
      </c>
      <c r="I31" s="46">
        <v>0.60763888888888895</v>
      </c>
      <c r="J31" s="72">
        <v>60</v>
      </c>
      <c r="K31" s="72">
        <v>5.5</v>
      </c>
      <c r="L31" s="47">
        <f t="shared" si="1"/>
        <v>54.5</v>
      </c>
      <c r="M31" s="72">
        <v>13.26</v>
      </c>
      <c r="N31" s="48">
        <f t="shared" si="5"/>
        <v>46.74</v>
      </c>
      <c r="O31" s="49">
        <v>15.8</v>
      </c>
      <c r="P31" s="50">
        <v>6.4</v>
      </c>
      <c r="Q31" s="75">
        <v>346</v>
      </c>
      <c r="R31" s="78">
        <v>79.2</v>
      </c>
      <c r="S31" s="79">
        <v>3.44</v>
      </c>
      <c r="T31" s="80">
        <v>7.1</v>
      </c>
      <c r="U31" s="80">
        <v>2.2200000000000002</v>
      </c>
      <c r="V31" s="80">
        <v>15</v>
      </c>
      <c r="W31" s="80">
        <v>6.32</v>
      </c>
      <c r="X31" s="80">
        <v>2.3199999999999998</v>
      </c>
      <c r="Y31" s="80">
        <v>0.02</v>
      </c>
      <c r="Z31" s="80">
        <v>3.93</v>
      </c>
      <c r="AA31" s="83">
        <v>86.7</v>
      </c>
      <c r="AB31" s="80">
        <v>0.09</v>
      </c>
      <c r="AC31" s="83">
        <v>71.099999999999994</v>
      </c>
      <c r="AD31" s="52">
        <v>116</v>
      </c>
      <c r="AE31" s="53">
        <f t="shared" si="3"/>
        <v>1.0204647893403089</v>
      </c>
      <c r="AF31" s="53">
        <f t="shared" si="4"/>
        <v>1.6052599999999999</v>
      </c>
      <c r="AG31" s="54">
        <f t="shared" si="0"/>
        <v>1.63836</v>
      </c>
      <c r="AH31" s="51">
        <v>1E-3</v>
      </c>
      <c r="AI31" s="51" t="s">
        <v>18</v>
      </c>
      <c r="AJ31" s="51" t="s">
        <v>18</v>
      </c>
      <c r="AK31" s="51" t="s">
        <v>18</v>
      </c>
      <c r="AL31" s="51" t="s">
        <v>18</v>
      </c>
      <c r="AM31" s="51" t="s">
        <v>19</v>
      </c>
      <c r="AN31" s="80" t="s">
        <v>18</v>
      </c>
      <c r="AO31" s="51" t="s">
        <v>18</v>
      </c>
      <c r="AP31" s="51" t="s">
        <v>82</v>
      </c>
      <c r="AQ31" s="51" t="s">
        <v>13</v>
      </c>
      <c r="AR31" s="51" t="s">
        <v>18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</row>
    <row r="32" spans="1:260" x14ac:dyDescent="0.2">
      <c r="A32" s="33">
        <v>28</v>
      </c>
      <c r="B32" s="63" t="s">
        <v>70</v>
      </c>
      <c r="C32" s="17" t="s">
        <v>100</v>
      </c>
      <c r="D32" s="68" t="s">
        <v>79</v>
      </c>
      <c r="E32" s="36" t="s">
        <v>74</v>
      </c>
      <c r="F32" s="36">
        <v>223465</v>
      </c>
      <c r="G32" s="64">
        <v>5541018</v>
      </c>
      <c r="H32" s="22">
        <v>43803</v>
      </c>
      <c r="I32" s="18">
        <v>0.52777777777777779</v>
      </c>
      <c r="J32" s="70">
        <v>42</v>
      </c>
      <c r="K32" s="70">
        <v>6.49</v>
      </c>
      <c r="L32" s="19">
        <f t="shared" si="1"/>
        <v>35.51</v>
      </c>
      <c r="M32" s="70">
        <v>6.64</v>
      </c>
      <c r="N32" s="65">
        <f t="shared" si="5"/>
        <v>35.36</v>
      </c>
      <c r="O32" s="32">
        <v>15.5</v>
      </c>
      <c r="P32" s="19">
        <v>7.3</v>
      </c>
      <c r="Q32" s="74">
        <v>168</v>
      </c>
      <c r="R32" s="77">
        <v>62.8</v>
      </c>
      <c r="S32" s="79">
        <v>3.24</v>
      </c>
      <c r="T32" s="81">
        <v>5.96</v>
      </c>
      <c r="U32" s="81">
        <v>1.76</v>
      </c>
      <c r="V32" s="81">
        <v>7.81</v>
      </c>
      <c r="W32" s="81">
        <v>2.99</v>
      </c>
      <c r="X32" s="81">
        <v>0.18</v>
      </c>
      <c r="Y32" s="81">
        <v>0.02</v>
      </c>
      <c r="Z32" s="81">
        <v>5.42</v>
      </c>
      <c r="AA32" s="84">
        <v>48.3</v>
      </c>
      <c r="AB32" s="81">
        <v>7.0000000000000007E-2</v>
      </c>
      <c r="AC32" s="84">
        <v>39.6</v>
      </c>
      <c r="AD32" s="62">
        <v>88</v>
      </c>
      <c r="AE32" s="20">
        <f t="shared" si="3"/>
        <v>-1.994526864578841</v>
      </c>
      <c r="AF32" s="20">
        <f t="shared" si="4"/>
        <v>0.98208999999999991</v>
      </c>
      <c r="AG32" s="35">
        <f t="shared" si="0"/>
        <v>0.94367999999999996</v>
      </c>
      <c r="AH32" s="66" t="s">
        <v>13</v>
      </c>
      <c r="AI32" s="61" t="s">
        <v>18</v>
      </c>
      <c r="AJ32" s="61" t="s">
        <v>18</v>
      </c>
      <c r="AK32" s="61" t="s">
        <v>18</v>
      </c>
      <c r="AL32" s="61">
        <v>0.84</v>
      </c>
      <c r="AM32" s="61" t="s">
        <v>19</v>
      </c>
      <c r="AN32" s="81">
        <v>0.05</v>
      </c>
      <c r="AO32" s="61" t="s">
        <v>18</v>
      </c>
      <c r="AP32" s="61" t="s">
        <v>82</v>
      </c>
      <c r="AQ32" s="61" t="s">
        <v>13</v>
      </c>
      <c r="AR32" s="61">
        <v>0.02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</row>
    <row r="33" spans="2:259" x14ac:dyDescent="0.2">
      <c r="B33" s="2"/>
      <c r="C33" s="2"/>
      <c r="D33" s="15"/>
      <c r="E33" s="8"/>
      <c r="F33" s="55"/>
      <c r="G33" s="55"/>
      <c r="H33" s="56"/>
      <c r="I33" s="9"/>
      <c r="J33" s="57"/>
      <c r="K33" s="3"/>
      <c r="L33" s="3"/>
      <c r="M33" s="3"/>
      <c r="N33" s="3"/>
      <c r="O33" s="3"/>
      <c r="P33" s="3"/>
      <c r="Q33" s="4"/>
      <c r="R33" s="4"/>
      <c r="S33" s="58"/>
      <c r="T33" s="10"/>
      <c r="U33" s="10"/>
      <c r="V33" s="59"/>
      <c r="W33" s="10"/>
      <c r="X33" s="10"/>
      <c r="Y33" s="11"/>
      <c r="Z33" s="10"/>
      <c r="AA33" s="10"/>
      <c r="AB33" s="11"/>
      <c r="AC33" s="13"/>
      <c r="AD33" s="10"/>
      <c r="AE33" s="13"/>
      <c r="AF33" s="13"/>
      <c r="AG33" s="13"/>
      <c r="AH33" s="4"/>
      <c r="AI33" s="4"/>
      <c r="AJ33" s="4"/>
      <c r="AK33" s="4"/>
      <c r="AL33" s="3"/>
      <c r="AM33" s="4"/>
      <c r="AN33" s="3"/>
      <c r="AO33" s="4"/>
      <c r="AP33" s="4"/>
      <c r="AQ33" s="4"/>
      <c r="AR33" s="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</row>
    <row r="34" spans="2:259" x14ac:dyDescent="0.2">
      <c r="B34" s="2"/>
      <c r="C34" s="2"/>
      <c r="D34" s="15"/>
      <c r="E34" s="8"/>
      <c r="F34" s="55"/>
      <c r="G34" s="55"/>
      <c r="H34" s="56"/>
      <c r="I34" s="9"/>
      <c r="J34" s="57"/>
      <c r="K34" s="3"/>
      <c r="L34" s="3"/>
      <c r="M34" s="3"/>
      <c r="N34" s="3"/>
      <c r="O34" s="3"/>
      <c r="P34" s="3"/>
      <c r="Q34" s="4"/>
      <c r="R34" s="4"/>
      <c r="S34" s="58"/>
      <c r="T34" s="10"/>
      <c r="U34" s="10"/>
      <c r="V34" s="10"/>
      <c r="W34" s="10"/>
      <c r="X34" s="10"/>
      <c r="Y34" s="11"/>
      <c r="Z34" s="1"/>
      <c r="AA34" s="10"/>
      <c r="AB34" s="11"/>
      <c r="AC34" s="13"/>
      <c r="AD34" s="10"/>
      <c r="AE34" s="13"/>
      <c r="AF34" s="13"/>
      <c r="AG34" s="13"/>
      <c r="AH34" s="4"/>
      <c r="AI34" s="4"/>
      <c r="AJ34" s="4"/>
      <c r="AK34" s="4"/>
      <c r="AL34" s="3"/>
      <c r="AM34" s="4"/>
      <c r="AN34" s="3"/>
      <c r="AO34" s="4"/>
      <c r="AP34" s="4"/>
      <c r="AQ34" s="4"/>
      <c r="AR34" s="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</row>
    <row r="35" spans="2:259" x14ac:dyDescent="0.2">
      <c r="B35" s="2"/>
      <c r="C35" s="2"/>
      <c r="D35" s="15"/>
      <c r="E35" s="8"/>
      <c r="F35" s="55"/>
      <c r="G35" s="55"/>
      <c r="H35" s="56"/>
      <c r="I35" s="9"/>
      <c r="J35" s="57"/>
      <c r="K35" s="3"/>
      <c r="L35" s="3"/>
      <c r="M35" s="3"/>
      <c r="N35" s="3"/>
      <c r="O35" s="3"/>
      <c r="P35" s="3"/>
      <c r="Q35" s="4"/>
      <c r="R35" s="4"/>
      <c r="S35" s="58"/>
      <c r="T35" s="10"/>
      <c r="U35" s="10"/>
      <c r="V35" s="10"/>
      <c r="W35" s="10"/>
      <c r="X35" s="10"/>
      <c r="Y35" s="11"/>
      <c r="Z35" s="1"/>
      <c r="AA35" s="10"/>
      <c r="AB35" s="11"/>
      <c r="AC35" s="13"/>
      <c r="AD35" s="10"/>
      <c r="AE35" s="13"/>
      <c r="AF35" s="13"/>
      <c r="AG35" s="13"/>
      <c r="AH35" s="4"/>
      <c r="AI35" s="4"/>
      <c r="AJ35" s="4"/>
      <c r="AK35" s="4"/>
      <c r="AL35" s="3"/>
      <c r="AM35" s="4"/>
      <c r="AN35" s="4"/>
      <c r="AO35" s="4"/>
      <c r="AP35" s="4"/>
      <c r="AQ35" s="4"/>
      <c r="AR35" s="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</row>
    <row r="36" spans="2:259" x14ac:dyDescent="0.2">
      <c r="B36" s="2"/>
      <c r="C36" s="2"/>
      <c r="D36" s="15"/>
      <c r="E36" s="8"/>
      <c r="F36" s="55"/>
      <c r="G36" s="55"/>
      <c r="H36" s="56"/>
      <c r="I36" s="9"/>
      <c r="J36" s="57"/>
      <c r="K36" s="3"/>
      <c r="L36" s="3"/>
      <c r="M36" s="3"/>
      <c r="N36" s="3"/>
      <c r="O36" s="3"/>
      <c r="P36" s="3"/>
      <c r="Q36" s="4"/>
      <c r="R36" s="4"/>
      <c r="S36" s="58"/>
      <c r="T36" s="10"/>
      <c r="U36" s="10"/>
      <c r="V36" s="10"/>
      <c r="W36" s="10"/>
      <c r="X36" s="10"/>
      <c r="Y36" s="11"/>
      <c r="Z36" s="1"/>
      <c r="AA36" s="10"/>
      <c r="AB36" s="11"/>
      <c r="AC36" s="13"/>
      <c r="AD36" s="10"/>
      <c r="AE36" s="13"/>
      <c r="AF36" s="13"/>
      <c r="AG36" s="13"/>
      <c r="AH36" s="4"/>
      <c r="AI36" s="4"/>
      <c r="AJ36" s="4"/>
      <c r="AK36" s="4"/>
      <c r="AL36" s="3"/>
      <c r="AM36" s="4"/>
      <c r="AN36" s="4"/>
      <c r="AO36" s="4"/>
      <c r="AP36" s="4"/>
      <c r="AQ36" s="4"/>
      <c r="AR36" s="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</row>
    <row r="37" spans="2:259" x14ac:dyDescent="0.2">
      <c r="B37" s="2"/>
      <c r="C37" s="2"/>
      <c r="D37" s="15"/>
      <c r="E37" s="8"/>
      <c r="F37" s="55"/>
      <c r="G37" s="55"/>
      <c r="H37" s="56"/>
      <c r="I37" s="9"/>
      <c r="J37" s="57"/>
      <c r="K37" s="3"/>
      <c r="L37" s="3"/>
      <c r="M37" s="3"/>
      <c r="N37" s="3"/>
      <c r="O37" s="3"/>
      <c r="P37" s="3"/>
      <c r="Q37" s="4"/>
      <c r="R37" s="4"/>
      <c r="S37" s="58"/>
      <c r="T37" s="10"/>
      <c r="U37" s="10"/>
      <c r="V37" s="10"/>
      <c r="W37" s="10"/>
      <c r="X37" s="10"/>
      <c r="Y37" s="11"/>
      <c r="Z37" s="10"/>
      <c r="AA37" s="10"/>
      <c r="AB37" s="11"/>
      <c r="AC37" s="13"/>
      <c r="AD37" s="10"/>
      <c r="AE37" s="13"/>
      <c r="AF37" s="13"/>
      <c r="AG37" s="13"/>
      <c r="AH37" s="4"/>
      <c r="AI37" s="4"/>
      <c r="AJ37" s="4"/>
      <c r="AK37" s="4"/>
      <c r="AL37" s="3"/>
      <c r="AM37" s="4"/>
      <c r="AN37" s="4"/>
      <c r="AO37" s="4"/>
      <c r="AP37" s="4"/>
      <c r="AQ37" s="4"/>
      <c r="AR37" s="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</row>
    <row r="38" spans="2:259" x14ac:dyDescent="0.2">
      <c r="B38" s="2"/>
      <c r="C38" s="2"/>
      <c r="D38" s="15"/>
      <c r="E38" s="8"/>
      <c r="F38" s="55"/>
      <c r="G38" s="55"/>
      <c r="H38" s="56"/>
      <c r="I38" s="9"/>
      <c r="J38" s="57"/>
      <c r="K38" s="3"/>
      <c r="L38" s="3"/>
      <c r="M38" s="3"/>
      <c r="N38" s="3"/>
      <c r="O38" s="3"/>
      <c r="P38" s="3"/>
      <c r="Q38" s="4"/>
      <c r="R38" s="4"/>
      <c r="S38" s="58"/>
      <c r="T38" s="10"/>
      <c r="U38" s="10"/>
      <c r="V38" s="10"/>
      <c r="W38" s="10"/>
      <c r="X38" s="10"/>
      <c r="Y38" s="11"/>
      <c r="Z38" s="1"/>
      <c r="AA38" s="10"/>
      <c r="AB38" s="1"/>
      <c r="AC38" s="13"/>
      <c r="AD38" s="10"/>
      <c r="AE38" s="13"/>
      <c r="AF38" s="13"/>
      <c r="AG38" s="13"/>
      <c r="AH38" s="4"/>
      <c r="AI38" s="4"/>
      <c r="AJ38" s="4"/>
      <c r="AK38" s="4"/>
      <c r="AL38" s="3"/>
      <c r="AM38" s="4"/>
      <c r="AN38" s="4"/>
      <c r="AO38" s="4"/>
      <c r="AP38" s="4"/>
      <c r="AQ38" s="4"/>
      <c r="AR38" s="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</row>
    <row r="39" spans="2:259" x14ac:dyDescent="0.2">
      <c r="B39" s="2"/>
      <c r="C39" s="2"/>
      <c r="D39" s="15"/>
      <c r="E39" s="8"/>
      <c r="F39" s="55"/>
      <c r="G39" s="55"/>
      <c r="H39" s="56"/>
      <c r="I39" s="9"/>
      <c r="J39" s="57"/>
      <c r="K39" s="3"/>
      <c r="L39" s="3"/>
      <c r="M39" s="3"/>
      <c r="N39" s="3"/>
      <c r="O39" s="3"/>
      <c r="P39" s="3"/>
      <c r="Q39" s="4"/>
      <c r="R39" s="4"/>
      <c r="S39" s="58"/>
      <c r="T39" s="10"/>
      <c r="U39" s="10"/>
      <c r="V39" s="10"/>
      <c r="W39" s="10"/>
      <c r="X39" s="10"/>
      <c r="Y39" s="11"/>
      <c r="Z39" s="10"/>
      <c r="AA39" s="10"/>
      <c r="AB39" s="11"/>
      <c r="AC39" s="10"/>
      <c r="AD39" s="10"/>
      <c r="AE39" s="13"/>
      <c r="AF39" s="13"/>
      <c r="AG39" s="13"/>
      <c r="AH39" s="4"/>
      <c r="AI39" s="4"/>
      <c r="AJ39" s="4"/>
      <c r="AK39" s="4"/>
      <c r="AL39" s="3"/>
      <c r="AM39" s="4"/>
      <c r="AN39" s="4"/>
      <c r="AO39" s="4"/>
      <c r="AP39" s="4"/>
      <c r="AQ39" s="4"/>
      <c r="AR39" s="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</row>
    <row r="40" spans="2:259" x14ac:dyDescent="0.2">
      <c r="B40" s="2"/>
      <c r="C40" s="2"/>
      <c r="D40" s="15"/>
      <c r="E40" s="8"/>
      <c r="F40" s="55"/>
      <c r="G40" s="55"/>
      <c r="H40" s="56"/>
      <c r="I40" s="9"/>
      <c r="J40" s="57"/>
      <c r="K40" s="3"/>
      <c r="L40" s="3"/>
      <c r="M40" s="3"/>
      <c r="N40" s="3"/>
      <c r="O40" s="3"/>
      <c r="P40" s="3"/>
      <c r="Q40" s="4"/>
      <c r="R40" s="4"/>
      <c r="S40" s="58"/>
      <c r="T40" s="10"/>
      <c r="U40" s="10"/>
      <c r="V40" s="10"/>
      <c r="W40" s="10"/>
      <c r="X40" s="10"/>
      <c r="Y40" s="11"/>
      <c r="Z40" s="10"/>
      <c r="AA40" s="10"/>
      <c r="AB40" s="11"/>
      <c r="AC40" s="13"/>
      <c r="AD40" s="10"/>
      <c r="AE40" s="13"/>
      <c r="AF40" s="13"/>
      <c r="AG40" s="13"/>
      <c r="AH40" s="4"/>
      <c r="AI40" s="4"/>
      <c r="AJ40" s="4"/>
      <c r="AK40" s="4"/>
      <c r="AL40" s="3"/>
      <c r="AM40" s="4"/>
      <c r="AN40" s="4"/>
      <c r="AO40" s="4"/>
      <c r="AP40" s="4"/>
      <c r="AQ40" s="4"/>
      <c r="AR40" s="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</row>
    <row r="41" spans="2:259" x14ac:dyDescent="0.2">
      <c r="B41" s="2"/>
      <c r="C41" s="2"/>
      <c r="D41" s="15"/>
      <c r="E41" s="8"/>
      <c r="F41" s="55"/>
      <c r="G41" s="55"/>
      <c r="H41" s="56"/>
      <c r="I41" s="9"/>
      <c r="J41" s="57"/>
      <c r="K41" s="3"/>
      <c r="L41" s="3"/>
      <c r="M41" s="3"/>
      <c r="N41" s="3"/>
      <c r="O41" s="3"/>
      <c r="P41" s="3"/>
      <c r="Q41" s="4"/>
      <c r="R41" s="4"/>
      <c r="S41" s="58"/>
      <c r="T41" s="10"/>
      <c r="U41" s="10"/>
      <c r="V41" s="10"/>
      <c r="W41" s="10"/>
      <c r="X41" s="10"/>
      <c r="Y41" s="11"/>
      <c r="Z41" s="10"/>
      <c r="AA41" s="10"/>
      <c r="AB41" s="11"/>
      <c r="AC41" s="13"/>
      <c r="AD41" s="13"/>
      <c r="AE41" s="13"/>
      <c r="AF41" s="13"/>
      <c r="AG41" s="13"/>
      <c r="AH41" s="4"/>
      <c r="AI41" s="4"/>
      <c r="AJ41" s="4"/>
      <c r="AK41" s="4"/>
      <c r="AL41" s="3"/>
      <c r="AM41" s="4"/>
      <c r="AN41" s="4"/>
      <c r="AO41" s="4"/>
      <c r="AP41" s="4"/>
      <c r="AQ41" s="4"/>
      <c r="AR41" s="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</row>
    <row r="42" spans="2:259" x14ac:dyDescent="0.2">
      <c r="B42" s="2"/>
      <c r="C42" s="2"/>
      <c r="D42" s="15"/>
      <c r="E42" s="8"/>
      <c r="F42" s="55"/>
      <c r="G42" s="55"/>
      <c r="H42" s="56"/>
      <c r="I42" s="9"/>
      <c r="J42" s="57"/>
      <c r="K42" s="3"/>
      <c r="L42" s="3"/>
      <c r="M42" s="3"/>
      <c r="N42" s="3"/>
      <c r="O42" s="3"/>
      <c r="P42" s="3"/>
      <c r="Q42" s="4"/>
      <c r="R42" s="4"/>
      <c r="S42" s="58"/>
      <c r="T42" s="10"/>
      <c r="U42" s="10"/>
      <c r="V42" s="10"/>
      <c r="W42" s="10"/>
      <c r="X42" s="10"/>
      <c r="Y42" s="11"/>
      <c r="Z42" s="10"/>
      <c r="AA42" s="10"/>
      <c r="AB42" s="11"/>
      <c r="AC42" s="13"/>
      <c r="AD42" s="10"/>
      <c r="AE42" s="13"/>
      <c r="AF42" s="13"/>
      <c r="AG42" s="13"/>
      <c r="AH42" s="4"/>
      <c r="AI42" s="4"/>
      <c r="AJ42" s="4"/>
      <c r="AK42" s="60"/>
      <c r="AL42" s="3"/>
      <c r="AM42" s="4"/>
      <c r="AN42" s="4"/>
      <c r="AO42" s="4"/>
      <c r="AP42" s="4"/>
      <c r="AQ42" s="4"/>
      <c r="AR42" s="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</row>
    <row r="43" spans="2:259" x14ac:dyDescent="0.2">
      <c r="B43" s="2"/>
      <c r="C43" s="2"/>
      <c r="E43" s="5"/>
      <c r="F43" s="55"/>
      <c r="G43" s="55"/>
      <c r="H43" s="56"/>
      <c r="I43" s="9"/>
      <c r="J43" s="57"/>
      <c r="K43" s="3"/>
      <c r="L43" s="3"/>
      <c r="M43" s="3"/>
      <c r="N43" s="3"/>
      <c r="O43" s="3"/>
      <c r="P43" s="3"/>
      <c r="Q43" s="4"/>
      <c r="R43" s="4"/>
      <c r="S43" s="58"/>
      <c r="T43" s="10"/>
      <c r="U43" s="10"/>
      <c r="V43" s="10"/>
      <c r="W43" s="10"/>
      <c r="X43" s="10"/>
      <c r="Y43" s="11"/>
      <c r="Z43" s="1"/>
      <c r="AA43" s="10"/>
      <c r="AB43" s="11"/>
      <c r="AC43" s="13"/>
      <c r="AD43" s="10"/>
      <c r="AE43" s="13"/>
      <c r="AF43" s="13"/>
      <c r="AG43" s="13"/>
      <c r="AH43" s="4"/>
      <c r="AI43" s="4"/>
      <c r="AJ43" s="4"/>
      <c r="AK43" s="4"/>
      <c r="AL43" s="3"/>
      <c r="AM43" s="4"/>
      <c r="AN43" s="4"/>
      <c r="AO43" s="4"/>
      <c r="AP43" s="4"/>
      <c r="AQ43" s="4"/>
      <c r="AR43" s="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</row>
    <row r="44" spans="2:259" x14ac:dyDescent="0.2">
      <c r="B44" s="2"/>
      <c r="C44" s="2"/>
      <c r="E44" s="5"/>
      <c r="F44" s="55"/>
      <c r="G44" s="55"/>
      <c r="H44" s="56"/>
      <c r="I44" s="9"/>
      <c r="J44" s="57"/>
      <c r="K44" s="3"/>
      <c r="L44" s="3"/>
      <c r="M44" s="3"/>
      <c r="N44" s="3"/>
      <c r="O44" s="3"/>
      <c r="P44" s="3"/>
      <c r="Q44" s="4"/>
      <c r="R44" s="4"/>
      <c r="S44" s="58"/>
      <c r="T44" s="10"/>
      <c r="U44" s="10"/>
      <c r="V44" s="10"/>
      <c r="W44" s="10"/>
      <c r="X44" s="10"/>
      <c r="Y44" s="11"/>
      <c r="Z44" s="1"/>
      <c r="AA44" s="10"/>
      <c r="AB44" s="11"/>
      <c r="AC44" s="13"/>
      <c r="AD44" s="10"/>
      <c r="AE44" s="13"/>
      <c r="AF44" s="13"/>
      <c r="AG44" s="13"/>
      <c r="AH44" s="4"/>
      <c r="AI44" s="4"/>
      <c r="AJ44" s="4"/>
      <c r="AK44" s="4"/>
      <c r="AL44" s="3"/>
      <c r="AM44" s="4"/>
      <c r="AN44" s="4"/>
      <c r="AO44" s="4"/>
      <c r="AP44" s="4"/>
      <c r="AQ44" s="4"/>
      <c r="AR44" s="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</row>
    <row r="45" spans="2:259" x14ac:dyDescent="0.2">
      <c r="B45" s="2"/>
      <c r="C45" s="2"/>
      <c r="D45" s="15"/>
      <c r="E45" s="8"/>
      <c r="F45" s="55"/>
      <c r="G45" s="55"/>
      <c r="H45" s="56"/>
      <c r="I45" s="9"/>
      <c r="J45" s="57"/>
      <c r="K45" s="3"/>
      <c r="L45" s="3"/>
      <c r="M45" s="3"/>
      <c r="N45" s="3"/>
      <c r="O45" s="3"/>
      <c r="P45" s="3"/>
      <c r="Q45" s="4"/>
      <c r="R45" s="4"/>
      <c r="S45" s="10"/>
      <c r="T45" s="10"/>
      <c r="U45" s="10"/>
      <c r="V45" s="10"/>
      <c r="W45" s="10"/>
      <c r="X45" s="10"/>
      <c r="Y45" s="11"/>
      <c r="Z45" s="10"/>
      <c r="AA45" s="10"/>
      <c r="AB45" s="11"/>
      <c r="AC45" s="13"/>
      <c r="AD45" s="10"/>
      <c r="AE45" s="13"/>
      <c r="AF45" s="13"/>
      <c r="AG45" s="13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</row>
    <row r="46" spans="2:259" x14ac:dyDescent="0.2">
      <c r="B46" s="2"/>
      <c r="C46" s="2"/>
      <c r="D46" s="15"/>
      <c r="E46" s="8"/>
      <c r="F46" s="55"/>
      <c r="G46" s="55"/>
      <c r="H46" s="56"/>
      <c r="I46" s="9"/>
      <c r="J46" s="57"/>
      <c r="K46" s="3"/>
      <c r="L46" s="3"/>
      <c r="M46" s="3"/>
      <c r="N46" s="3"/>
      <c r="O46" s="3"/>
      <c r="P46" s="3"/>
      <c r="Q46" s="4"/>
      <c r="R46" s="4"/>
      <c r="S46" s="10"/>
      <c r="T46" s="10"/>
      <c r="U46" s="10"/>
      <c r="V46" s="10"/>
      <c r="W46" s="10"/>
      <c r="X46" s="10"/>
      <c r="Y46" s="11"/>
      <c r="Z46" s="10"/>
      <c r="AA46" s="10"/>
      <c r="AB46" s="11"/>
      <c r="AC46" s="13"/>
      <c r="AD46" s="13"/>
      <c r="AE46" s="13"/>
      <c r="AF46" s="13"/>
      <c r="AG46" s="13"/>
      <c r="AH46" s="4"/>
      <c r="AI46" s="4"/>
      <c r="AJ46" s="4"/>
      <c r="AK46" s="4"/>
      <c r="AL46" s="3"/>
      <c r="AM46" s="4"/>
      <c r="AN46" s="4"/>
      <c r="AO46" s="4"/>
      <c r="AP46" s="4"/>
      <c r="AQ46" s="4"/>
      <c r="AR46" s="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</row>
    <row r="47" spans="2:259" x14ac:dyDescent="0.2">
      <c r="B47" s="2"/>
      <c r="C47" s="2"/>
      <c r="D47" s="15"/>
      <c r="E47" s="8"/>
      <c r="F47" s="55"/>
      <c r="G47" s="55"/>
      <c r="H47" s="56"/>
      <c r="I47" s="9"/>
      <c r="J47" s="57"/>
      <c r="K47" s="3"/>
      <c r="L47" s="3"/>
      <c r="M47" s="3"/>
      <c r="N47" s="3"/>
      <c r="O47" s="3"/>
      <c r="P47" s="3"/>
      <c r="Q47" s="4"/>
      <c r="R47" s="4"/>
      <c r="S47" s="10"/>
      <c r="T47" s="10"/>
      <c r="U47" s="10"/>
      <c r="V47" s="10"/>
      <c r="W47" s="10"/>
      <c r="X47" s="10"/>
      <c r="Y47" s="11"/>
      <c r="Z47" s="10"/>
      <c r="AA47" s="10"/>
      <c r="AB47" s="11"/>
      <c r="AC47" s="13"/>
      <c r="AD47" s="10"/>
      <c r="AE47" s="13"/>
      <c r="AF47" s="13"/>
      <c r="AG47" s="13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</row>
    <row r="48" spans="2:259" x14ac:dyDescent="0.2">
      <c r="B48" s="2"/>
      <c r="C48" s="2"/>
      <c r="D48" s="15"/>
      <c r="E48" s="8"/>
      <c r="F48" s="55"/>
      <c r="G48" s="55"/>
      <c r="H48" s="56"/>
      <c r="I48" s="9"/>
      <c r="J48" s="57"/>
      <c r="K48" s="3"/>
      <c r="L48" s="3"/>
      <c r="M48" s="3"/>
      <c r="N48" s="3"/>
      <c r="O48" s="3"/>
      <c r="P48" s="3"/>
      <c r="Q48" s="4"/>
      <c r="R48" s="4"/>
      <c r="S48" s="10"/>
      <c r="T48" s="10"/>
      <c r="U48" s="10"/>
      <c r="V48" s="10"/>
      <c r="W48" s="10"/>
      <c r="X48" s="10"/>
      <c r="Y48" s="11"/>
      <c r="Z48" s="1"/>
      <c r="AA48" s="10"/>
      <c r="AB48" s="11"/>
      <c r="AC48" s="13"/>
      <c r="AD48" s="10"/>
      <c r="AE48" s="13"/>
      <c r="AF48" s="13"/>
      <c r="AG48" s="13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</row>
    <row r="49" spans="2:259" x14ac:dyDescent="0.2">
      <c r="B49" s="2"/>
      <c r="C49" s="2"/>
      <c r="D49" s="15"/>
      <c r="E49" s="8"/>
      <c r="F49" s="55"/>
      <c r="G49" s="55"/>
      <c r="H49" s="56"/>
      <c r="I49" s="9"/>
      <c r="J49" s="57"/>
      <c r="K49" s="3"/>
      <c r="L49" s="3"/>
      <c r="M49" s="3"/>
      <c r="N49" s="3"/>
      <c r="O49" s="3"/>
      <c r="P49" s="3"/>
      <c r="Q49" s="4"/>
      <c r="R49" s="4"/>
      <c r="S49" s="10"/>
      <c r="T49" s="10"/>
      <c r="U49" s="10"/>
      <c r="V49" s="10"/>
      <c r="W49" s="10"/>
      <c r="X49" s="10"/>
      <c r="Y49" s="11"/>
      <c r="Z49" s="10"/>
      <c r="AA49" s="10"/>
      <c r="AB49" s="11"/>
      <c r="AC49" s="10"/>
      <c r="AD49" s="10"/>
      <c r="AE49" s="13"/>
      <c r="AF49" s="13"/>
      <c r="AG49" s="13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</row>
    <row r="50" spans="2:259" x14ac:dyDescent="0.2">
      <c r="B50" s="2"/>
      <c r="C50" s="2"/>
      <c r="D50" s="15"/>
      <c r="E50" s="8"/>
      <c r="F50" s="55"/>
      <c r="G50" s="55"/>
      <c r="H50" s="56"/>
      <c r="I50" s="9"/>
      <c r="J50" s="57"/>
      <c r="K50" s="3"/>
      <c r="L50" s="3"/>
      <c r="M50" s="3"/>
      <c r="N50" s="3"/>
      <c r="O50" s="3"/>
      <c r="P50" s="3"/>
      <c r="Q50" s="4"/>
      <c r="R50" s="4"/>
      <c r="S50" s="10"/>
      <c r="T50" s="10"/>
      <c r="U50" s="10"/>
      <c r="V50" s="10"/>
      <c r="W50" s="10"/>
      <c r="X50" s="10"/>
      <c r="Y50" s="11"/>
      <c r="Z50" s="1"/>
      <c r="AA50" s="10"/>
      <c r="AB50" s="11"/>
      <c r="AC50" s="13"/>
      <c r="AD50" s="10"/>
      <c r="AE50" s="13"/>
      <c r="AF50" s="13"/>
      <c r="AG50" s="13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</row>
    <row r="51" spans="2:259" x14ac:dyDescent="0.2">
      <c r="B51" s="2"/>
      <c r="C51" s="2"/>
      <c r="E51" s="5"/>
      <c r="F51" s="55"/>
      <c r="G51" s="55"/>
      <c r="H51" s="56"/>
      <c r="I51" s="9"/>
      <c r="J51" s="57"/>
      <c r="K51" s="3"/>
      <c r="L51" s="3"/>
      <c r="M51" s="3"/>
      <c r="N51" s="3"/>
      <c r="O51" s="3"/>
      <c r="P51" s="3"/>
      <c r="Q51" s="4"/>
      <c r="R51" s="4"/>
      <c r="S51" s="10"/>
      <c r="T51" s="10"/>
      <c r="U51" s="10"/>
      <c r="V51" s="10"/>
      <c r="W51" s="10"/>
      <c r="X51" s="10"/>
      <c r="Y51" s="11"/>
      <c r="Z51" s="10"/>
      <c r="AA51" s="10"/>
      <c r="AB51" s="11"/>
      <c r="AC51" s="13"/>
      <c r="AD51" s="13"/>
      <c r="AE51" s="13"/>
      <c r="AF51" s="13"/>
      <c r="AG51" s="13"/>
      <c r="AH51" s="4"/>
      <c r="AI51" s="4"/>
      <c r="AJ51" s="4"/>
      <c r="AK51" s="4"/>
      <c r="AL51" s="4"/>
      <c r="AM51" s="4"/>
      <c r="AN51" s="3"/>
      <c r="AO51" s="4"/>
      <c r="AP51" s="4"/>
      <c r="AQ51" s="4"/>
      <c r="AR51" s="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</row>
    <row r="52" spans="2:259" x14ac:dyDescent="0.2">
      <c r="B52" s="2"/>
      <c r="C52" s="2"/>
      <c r="D52" s="15"/>
      <c r="E52" s="8"/>
      <c r="F52" s="55"/>
      <c r="G52" s="55"/>
      <c r="H52" s="56"/>
      <c r="I52" s="9"/>
      <c r="J52" s="57"/>
      <c r="K52" s="3"/>
      <c r="L52" s="3"/>
      <c r="M52" s="3"/>
      <c r="N52" s="3"/>
      <c r="O52" s="3"/>
      <c r="P52" s="3"/>
      <c r="Q52" s="4"/>
      <c r="R52" s="4"/>
      <c r="S52" s="10"/>
      <c r="T52" s="10"/>
      <c r="U52" s="10"/>
      <c r="V52" s="10"/>
      <c r="W52" s="10"/>
      <c r="X52" s="10"/>
      <c r="Y52" s="11"/>
      <c r="Z52" s="10"/>
      <c r="AA52" s="10"/>
      <c r="AB52" s="11"/>
      <c r="AC52" s="13"/>
      <c r="AD52" s="13"/>
      <c r="AE52" s="13"/>
      <c r="AF52" s="13"/>
      <c r="AG52" s="13"/>
      <c r="AH52" s="4"/>
      <c r="AI52" s="4"/>
      <c r="AJ52" s="4"/>
      <c r="AK52" s="4"/>
      <c r="AL52" s="3"/>
      <c r="AM52" s="4"/>
      <c r="AN52" s="3"/>
      <c r="AO52" s="4"/>
      <c r="AP52" s="4"/>
      <c r="AQ52" s="4"/>
      <c r="AR52" s="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</row>
    <row r="53" spans="2:259" x14ac:dyDescent="0.2">
      <c r="B53" s="2"/>
      <c r="C53" s="2"/>
      <c r="D53" s="15"/>
      <c r="E53" s="8"/>
      <c r="F53" s="55"/>
      <c r="G53" s="55"/>
      <c r="H53" s="56"/>
      <c r="I53" s="9"/>
      <c r="J53" s="57"/>
      <c r="K53" s="3"/>
      <c r="L53" s="3"/>
      <c r="M53" s="3"/>
      <c r="N53" s="3"/>
      <c r="O53" s="3"/>
      <c r="P53" s="3"/>
      <c r="Q53" s="4"/>
      <c r="R53" s="4"/>
      <c r="S53" s="10"/>
      <c r="T53" s="10"/>
      <c r="U53" s="10"/>
      <c r="V53" s="10"/>
      <c r="W53" s="10"/>
      <c r="X53" s="10"/>
      <c r="Y53" s="11"/>
      <c r="Z53" s="10"/>
      <c r="AA53" s="10"/>
      <c r="AB53" s="11"/>
      <c r="AC53" s="10"/>
      <c r="AD53" s="10"/>
      <c r="AE53" s="13"/>
      <c r="AF53" s="13"/>
      <c r="AG53" s="13"/>
      <c r="AH53" s="4"/>
      <c r="AI53" s="4"/>
      <c r="AJ53" s="4"/>
      <c r="AK53" s="4"/>
      <c r="AL53" s="3"/>
      <c r="AM53" s="4"/>
      <c r="AN53" s="3"/>
      <c r="AO53" s="4"/>
      <c r="AP53" s="4"/>
      <c r="AQ53" s="4"/>
      <c r="AR53" s="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</row>
    <row r="54" spans="2:259" ht="15.75" x14ac:dyDescent="0.25">
      <c r="S54" s="10"/>
      <c r="T54" s="10"/>
      <c r="U54" s="10"/>
      <c r="V54" s="10"/>
      <c r="W54" s="10"/>
      <c r="X54" s="10"/>
      <c r="Y54" s="11"/>
      <c r="Z54" s="1"/>
      <c r="AA54" s="1"/>
      <c r="AB54" s="11"/>
      <c r="AC54" s="1"/>
      <c r="AD54" s="1"/>
      <c r="AE54" s="12"/>
      <c r="AF54" s="13"/>
      <c r="AG54" s="1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</row>
    <row r="55" spans="2:259" ht="15.75" x14ac:dyDescent="0.25">
      <c r="B55" s="8"/>
      <c r="C55" s="8"/>
      <c r="H55" s="14"/>
      <c r="L55" s="9"/>
      <c r="M55" s="3"/>
      <c r="N55" s="3"/>
      <c r="P55" s="15"/>
      <c r="Q55" s="8"/>
      <c r="R55" s="8"/>
      <c r="S55" s="10"/>
      <c r="T55" s="10"/>
      <c r="U55" s="10"/>
      <c r="V55" s="10"/>
      <c r="W55" s="10"/>
      <c r="X55" s="10"/>
      <c r="Y55" s="11"/>
      <c r="Z55" s="1"/>
      <c r="AA55" s="1"/>
      <c r="AB55" s="11"/>
      <c r="AC55" s="11"/>
      <c r="AD55" s="1"/>
      <c r="AE55" s="12"/>
      <c r="AF55" s="13"/>
      <c r="AG55" s="1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</row>
    <row r="56" spans="2:259" ht="15.75" x14ac:dyDescent="0.25">
      <c r="S56" s="10"/>
      <c r="T56" s="10"/>
      <c r="U56" s="10"/>
      <c r="V56" s="10"/>
      <c r="W56" s="10"/>
      <c r="X56" s="10"/>
      <c r="Y56" s="11"/>
      <c r="Z56" s="1"/>
      <c r="AA56" s="1"/>
      <c r="AB56" s="11"/>
      <c r="AC56" s="1"/>
      <c r="AD56" s="1"/>
      <c r="AE56" s="12"/>
      <c r="AF56" s="13"/>
      <c r="AG56" s="13"/>
      <c r="AK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</row>
    <row r="57" spans="2:259" ht="15.75" x14ac:dyDescent="0.25">
      <c r="S57" s="10"/>
      <c r="T57" s="10"/>
      <c r="U57" s="10"/>
      <c r="V57" s="10"/>
      <c r="W57" s="10"/>
      <c r="X57" s="10"/>
      <c r="Y57" s="11"/>
      <c r="Z57" s="1"/>
      <c r="AA57" s="1"/>
      <c r="AB57" s="11"/>
      <c r="AC57" s="1"/>
      <c r="AD57" s="1"/>
      <c r="AE57" s="12"/>
      <c r="AF57" s="13"/>
      <c r="AG57" s="13"/>
    </row>
    <row r="58" spans="2:259" ht="15.75" x14ac:dyDescent="0.25">
      <c r="AE58" s="12"/>
      <c r="AF58" s="13"/>
      <c r="AG58" s="13"/>
    </row>
  </sheetData>
  <mergeCells count="49">
    <mergeCell ref="S2:AG2"/>
    <mergeCell ref="A2:A4"/>
    <mergeCell ref="AO3:AO4"/>
    <mergeCell ref="AP3:AP4"/>
    <mergeCell ref="AQ3:AQ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R3:AR4"/>
    <mergeCell ref="AH2:AR2"/>
    <mergeCell ref="B2:G2"/>
    <mergeCell ref="H2:N2"/>
    <mergeCell ref="O2: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zoomScale="70" zoomScaleNormal="70" workbookViewId="0"/>
  </sheetViews>
  <sheetFormatPr baseColWidth="10" defaultRowHeight="15" x14ac:dyDescent="0.25"/>
  <cols>
    <col min="2" max="2" width="11.42578125" style="86"/>
    <col min="3" max="3" width="35.42578125" style="86" customWidth="1"/>
    <col min="4" max="4" width="20.85546875" customWidth="1"/>
  </cols>
  <sheetData>
    <row r="2" spans="2:4" ht="15.75" customHeight="1" x14ac:dyDescent="0.25">
      <c r="B2" s="85" t="s">
        <v>14</v>
      </c>
      <c r="C2" s="85" t="s">
        <v>9</v>
      </c>
      <c r="D2" s="136" t="s">
        <v>120</v>
      </c>
    </row>
    <row r="3" spans="2:4" ht="15.75" x14ac:dyDescent="0.25">
      <c r="B3" s="137">
        <f>Resultados!A5</f>
        <v>1</v>
      </c>
      <c r="C3" s="137" t="str">
        <f>Resultados!B5</f>
        <v>BOQUIAL</v>
      </c>
      <c r="D3" s="138" t="s">
        <v>123</v>
      </c>
    </row>
    <row r="4" spans="2:4" ht="15.75" x14ac:dyDescent="0.25">
      <c r="B4" s="137">
        <f>Resultados!A6</f>
        <v>2</v>
      </c>
      <c r="C4" s="137" t="str">
        <f>Resultados!B6</f>
        <v>APR MANTILHUE</v>
      </c>
      <c r="D4" s="138" t="s">
        <v>121</v>
      </c>
    </row>
    <row r="5" spans="2:4" ht="15.75" x14ac:dyDescent="0.25">
      <c r="B5" s="137">
        <f>Resultados!A7</f>
        <v>3</v>
      </c>
      <c r="C5" s="137" t="str">
        <f>Resultados!B7</f>
        <v>PONHUIPA</v>
      </c>
      <c r="D5" s="138" t="s">
        <v>123</v>
      </c>
    </row>
    <row r="6" spans="2:4" ht="15.75" x14ac:dyDescent="0.25">
      <c r="B6" s="137">
        <f>Resultados!A8</f>
        <v>4</v>
      </c>
      <c r="C6" s="137" t="str">
        <f>Resultados!B8</f>
        <v>CARIMALLIN</v>
      </c>
      <c r="D6" s="138" t="s">
        <v>123</v>
      </c>
    </row>
    <row r="7" spans="2:4" ht="15.75" x14ac:dyDescent="0.25">
      <c r="B7" s="137">
        <f>Resultados!A9</f>
        <v>5</v>
      </c>
      <c r="C7" s="137" t="str">
        <f>Resultados!B9</f>
        <v>APR TREHUACO</v>
      </c>
      <c r="D7" s="138" t="s">
        <v>123</v>
      </c>
    </row>
    <row r="8" spans="2:4" ht="15.75" x14ac:dyDescent="0.25">
      <c r="B8" s="137">
        <f>Resultados!A10</f>
        <v>6</v>
      </c>
      <c r="C8" s="137" t="str">
        <f>Resultados!B10</f>
        <v>FUTAHUENTE</v>
      </c>
      <c r="D8" s="138" t="s">
        <v>123</v>
      </c>
    </row>
    <row r="9" spans="2:4" ht="15.75" x14ac:dyDescent="0.25">
      <c r="B9" s="137">
        <f>Resultados!A11</f>
        <v>7</v>
      </c>
      <c r="C9" s="137" t="str">
        <f>Resultados!B11</f>
        <v>CHAMPULLI</v>
      </c>
      <c r="D9" s="138" t="s">
        <v>123</v>
      </c>
    </row>
    <row r="10" spans="2:4" ht="15.75" x14ac:dyDescent="0.25">
      <c r="B10" s="137">
        <f>Resultados!A12</f>
        <v>8</v>
      </c>
      <c r="C10" s="137" t="str">
        <f>Resultados!B12</f>
        <v>APR CUNCUN</v>
      </c>
      <c r="D10" s="138" t="s">
        <v>123</v>
      </c>
    </row>
    <row r="11" spans="2:4" ht="15.75" x14ac:dyDescent="0.25">
      <c r="B11" s="137">
        <f>Resultados!A13</f>
        <v>9</v>
      </c>
      <c r="C11" s="137" t="str">
        <f>Resultados!B13</f>
        <v>MARRIAMO</v>
      </c>
      <c r="D11" s="138" t="s">
        <v>123</v>
      </c>
    </row>
    <row r="12" spans="2:4" ht="15.75" x14ac:dyDescent="0.25">
      <c r="B12" s="137">
        <f>Resultados!A14</f>
        <v>10</v>
      </c>
      <c r="C12" s="137" t="str">
        <f>Resultados!B14</f>
        <v>APR FOLILCO RIO BUENO</v>
      </c>
      <c r="D12" s="138" t="s">
        <v>123</v>
      </c>
    </row>
    <row r="13" spans="2:4" ht="15.75" x14ac:dyDescent="0.25">
      <c r="B13" s="137">
        <f>Resultados!A15</f>
        <v>11</v>
      </c>
      <c r="C13" s="137" t="str">
        <f>Resultados!B15</f>
        <v>CURACO</v>
      </c>
      <c r="D13" s="138" t="s">
        <v>123</v>
      </c>
    </row>
    <row r="14" spans="2:4" ht="15.75" x14ac:dyDescent="0.25">
      <c r="B14" s="137">
        <f>Resultados!A16</f>
        <v>12</v>
      </c>
      <c r="C14" s="137" t="str">
        <f>Resultados!B16</f>
        <v>NOLGEHUE</v>
      </c>
      <c r="D14" s="138" t="s">
        <v>123</v>
      </c>
    </row>
    <row r="15" spans="2:4" ht="15.75" x14ac:dyDescent="0.25">
      <c r="B15" s="137">
        <f>Resultados!A17</f>
        <v>13</v>
      </c>
      <c r="C15" s="137" t="str">
        <f>Resultados!B17</f>
        <v>APR TRAIGUEN</v>
      </c>
      <c r="D15" s="138" t="s">
        <v>123</v>
      </c>
    </row>
    <row r="16" spans="2:4" ht="15.75" x14ac:dyDescent="0.25">
      <c r="B16" s="137">
        <f>Resultados!A18</f>
        <v>14</v>
      </c>
      <c r="C16" s="137" t="str">
        <f>Resultados!B18</f>
        <v>PATAGUAS DE PILMAIQUEN</v>
      </c>
      <c r="D16" s="138" t="s">
        <v>123</v>
      </c>
    </row>
    <row r="17" spans="2:4" ht="15.75" x14ac:dyDescent="0.25">
      <c r="B17" s="137">
        <f>Resultados!A19</f>
        <v>15</v>
      </c>
      <c r="C17" s="137" t="str">
        <f>Resultados!B19</f>
        <v>APR TRAPI</v>
      </c>
      <c r="D17" s="138" t="s">
        <v>123</v>
      </c>
    </row>
    <row r="18" spans="2:4" ht="15.75" x14ac:dyDescent="0.25">
      <c r="B18" s="137">
        <f>Resultados!A20</f>
        <v>16</v>
      </c>
      <c r="C18" s="137" t="str">
        <f>Resultados!B20</f>
        <v>CAYURRUCA</v>
      </c>
      <c r="D18" s="138" t="s">
        <v>122</v>
      </c>
    </row>
    <row r="19" spans="2:4" ht="15.75" x14ac:dyDescent="0.25">
      <c r="B19" s="137">
        <f>Resultados!A21</f>
        <v>17</v>
      </c>
      <c r="C19" s="137" t="str">
        <f>Resultados!B21</f>
        <v>LITRAN</v>
      </c>
      <c r="D19" s="138" t="s">
        <v>123</v>
      </c>
    </row>
    <row r="20" spans="2:4" ht="15.75" x14ac:dyDescent="0.25">
      <c r="B20" s="137">
        <f>Resultados!A22</f>
        <v>18</v>
      </c>
      <c r="C20" s="137" t="str">
        <f>Resultados!B22</f>
        <v>LOS ESTEROS DE NISCON</v>
      </c>
      <c r="D20" s="138" t="s">
        <v>123</v>
      </c>
    </row>
    <row r="21" spans="2:4" ht="15.75" x14ac:dyDescent="0.25">
      <c r="B21" s="137">
        <f>Resultados!A23</f>
        <v>19</v>
      </c>
      <c r="C21" s="137" t="str">
        <f>Resultados!B23</f>
        <v>LOS LEONES</v>
      </c>
      <c r="D21" s="138" t="s">
        <v>123</v>
      </c>
    </row>
    <row r="22" spans="2:4" ht="15.75" x14ac:dyDescent="0.25">
      <c r="B22" s="137">
        <f>Resultados!A24</f>
        <v>20</v>
      </c>
      <c r="C22" s="137" t="str">
        <f>Resultados!B24</f>
        <v>VIVANCO</v>
      </c>
      <c r="D22" s="138" t="s">
        <v>123</v>
      </c>
    </row>
    <row r="23" spans="2:4" ht="15.75" x14ac:dyDescent="0.25">
      <c r="B23" s="137">
        <f>Resultados!A25</f>
        <v>21</v>
      </c>
      <c r="C23" s="137" t="str">
        <f>Resultados!B25</f>
        <v>APR HUAPE ROI ROI</v>
      </c>
      <c r="D23" s="138" t="s">
        <v>122</v>
      </c>
    </row>
    <row r="24" spans="2:4" ht="15.75" x14ac:dyDescent="0.25">
      <c r="B24" s="137">
        <f>Resultados!A26</f>
        <v>22</v>
      </c>
      <c r="C24" s="137" t="str">
        <f>Resultados!B26</f>
        <v>ROFUCO ALTO</v>
      </c>
      <c r="D24" s="138" t="s">
        <v>123</v>
      </c>
    </row>
    <row r="25" spans="2:4" ht="15.75" x14ac:dyDescent="0.25">
      <c r="B25" s="137">
        <f>Resultados!A27</f>
        <v>23</v>
      </c>
      <c r="C25" s="137" t="str">
        <f>Resultados!B27</f>
        <v>AUQUINCO</v>
      </c>
      <c r="D25" s="138" t="s">
        <v>123</v>
      </c>
    </row>
    <row r="26" spans="2:4" ht="15.75" x14ac:dyDescent="0.25">
      <c r="B26" s="137">
        <f>Resultados!A28</f>
        <v>24</v>
      </c>
      <c r="C26" s="137" t="str">
        <f>Resultados!B28</f>
        <v>APR LLIFEN</v>
      </c>
      <c r="D26" s="138" t="s">
        <v>123</v>
      </c>
    </row>
    <row r="27" spans="2:4" ht="15.75" x14ac:dyDescent="0.25">
      <c r="B27" s="137">
        <f>Resultados!A29</f>
        <v>25</v>
      </c>
      <c r="C27" s="137" t="str">
        <f>Resultados!B29</f>
        <v>APR IGNAO</v>
      </c>
      <c r="D27" s="138" t="s">
        <v>123</v>
      </c>
    </row>
    <row r="28" spans="2:4" ht="15.75" x14ac:dyDescent="0.25">
      <c r="B28" s="137">
        <f>Resultados!A30</f>
        <v>26</v>
      </c>
      <c r="C28" s="137" t="str">
        <f>Resultados!B30</f>
        <v>EL MELI</v>
      </c>
      <c r="D28" s="138" t="s">
        <v>123</v>
      </c>
    </row>
    <row r="29" spans="2:4" ht="15.75" x14ac:dyDescent="0.25">
      <c r="B29" s="137">
        <f>Resultados!A31</f>
        <v>27</v>
      </c>
      <c r="C29" s="137" t="str">
        <f>Resultados!B31</f>
        <v>PUERTO LAS ROSAS</v>
      </c>
      <c r="D29" s="138" t="s">
        <v>123</v>
      </c>
    </row>
    <row r="30" spans="2:4" ht="15.75" x14ac:dyDescent="0.25">
      <c r="B30" s="137">
        <f>Resultados!A32</f>
        <v>28</v>
      </c>
      <c r="C30" s="137" t="str">
        <f>Resultados!B32</f>
        <v>APR CALCURRUPE</v>
      </c>
      <c r="D30" s="138" t="s">
        <v>123</v>
      </c>
    </row>
  </sheetData>
  <conditionalFormatting sqref="D3:D30">
    <cfRule type="containsText" dxfId="4" priority="1" operator="containsText" text="Intratable">
      <formula>NOT(ISERROR(SEARCH("Intratable",D3)))</formula>
    </cfRule>
    <cfRule type="containsText" dxfId="3" priority="2" operator="containsText" text="Insuficiente">
      <formula>NOT(ISERROR(SEARCH("Insuficiente",D3)))</formula>
    </cfRule>
    <cfRule type="containsText" dxfId="2" priority="3" operator="containsText" text="Regular">
      <formula>NOT(ISERROR(SEARCH("Regular",D3)))</formula>
    </cfRule>
    <cfRule type="containsText" dxfId="1" priority="4" operator="containsText" text="Buena">
      <formula>NOT(ISERROR(SEARCH("Buena",D3)))</formula>
    </cfRule>
    <cfRule type="containsText" dxfId="0" priority="5" operator="containsText" text="Excepcional">
      <formula>NOT(ISERROR(SEARCH("Excepcional",D3)))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Waldo Jaña</dc:creator>
  <cp:lastModifiedBy>Heriberto Moya Gutierrez (DGA)</cp:lastModifiedBy>
  <dcterms:created xsi:type="dcterms:W3CDTF">2015-11-10T21:28:19Z</dcterms:created>
  <dcterms:modified xsi:type="dcterms:W3CDTF">2020-04-23T17:14:37Z</dcterms:modified>
</cp:coreProperties>
</file>